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rtur Campos\Documents\MURIBECA\ADMINISTRAÇÃO\AVALIA_TCE\OBRAS\"/>
    </mc:Choice>
  </mc:AlternateContent>
  <bookViews>
    <workbookView xWindow="0" yWindow="0" windowWidth="20490" windowHeight="7155" firstSheet="9" activeTab="12"/>
  </bookViews>
  <sheets>
    <sheet name="ACADEMIA" sheetId="11" r:id="rId1"/>
    <sheet name="PAVIMENTAÇÃO 2021" sheetId="9" r:id="rId2"/>
    <sheet name="PRAÇAS" sheetId="6" r:id="rId3"/>
    <sheet name="REDE DE ÁGUA" sheetId="7" r:id="rId4"/>
    <sheet name="PONTOS DE ÔNIBUS" sheetId="8" r:id="rId5"/>
    <sheet name="REFORMA DE UBS" sheetId="10" r:id="rId6"/>
    <sheet name="JACKSON" sheetId="5" r:id="rId7"/>
    <sheet name="PAV ARRODEADOR" sheetId="18" r:id="rId8"/>
    <sheet name="ESCOLAS" sheetId="13" r:id="rId9"/>
    <sheet name="PAV MONTE CARLO" sheetId="17" r:id="rId10"/>
    <sheet name="SALAS DE AULA" sheetId="12" r:id="rId11"/>
    <sheet name="6 CASAS" sheetId="15" r:id="rId12"/>
    <sheet name="CASAS FUNASA" sheetId="14" r:id="rId13"/>
    <sheet name="PONTE" sheetId="16" r:id="rId14"/>
  </sheets>
  <externalReferences>
    <externalReference r:id="rId15"/>
  </externalReferences>
  <definedNames>
    <definedName name="_xlnm.Print_Area" localSheetId="11">'6 CASAS'!$A$1:$H$137</definedName>
    <definedName name="_xlnm.Print_Area" localSheetId="0">ACADEMIA!$A$1:$H$83</definedName>
    <definedName name="_xlnm.Print_Area" localSheetId="13">PONTE!$A$1:$H$36</definedName>
    <definedName name="_xlnm.Print_Area" localSheetId="5">'REFORMA DE UBS'!$A$1:$H$177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4" l="1"/>
  <c r="F25" i="17"/>
  <c r="H6" i="17"/>
  <c r="G6" i="17"/>
  <c r="H6" i="12" l="1"/>
  <c r="H119" i="12" s="1"/>
  <c r="G6" i="12"/>
  <c r="G119" i="12" s="1"/>
  <c r="H63" i="12"/>
  <c r="G10" i="12" l="1"/>
  <c r="H10" i="12"/>
  <c r="G12" i="12"/>
  <c r="H12" i="12"/>
  <c r="G13" i="12"/>
  <c r="H13" i="12"/>
  <c r="G14" i="12"/>
  <c r="H14" i="12"/>
  <c r="G15" i="12"/>
  <c r="H15" i="12"/>
  <c r="G16" i="12"/>
  <c r="H16" i="12"/>
  <c r="G17" i="12"/>
  <c r="H17" i="12"/>
  <c r="G19" i="12"/>
  <c r="H19" i="12"/>
  <c r="G20" i="12"/>
  <c r="H20" i="12"/>
  <c r="G21" i="12"/>
  <c r="H21" i="12"/>
  <c r="G22" i="12"/>
  <c r="H22" i="12"/>
  <c r="G24" i="12"/>
  <c r="H24" i="12"/>
  <c r="G25" i="12"/>
  <c r="H25" i="12"/>
  <c r="G27" i="12"/>
  <c r="H27" i="12"/>
  <c r="G28" i="12"/>
  <c r="H28" i="12"/>
  <c r="G29" i="12"/>
  <c r="H29" i="12"/>
  <c r="G31" i="12"/>
  <c r="H31" i="12"/>
  <c r="G32" i="12"/>
  <c r="H32" i="12"/>
  <c r="G34" i="12"/>
  <c r="H34" i="12"/>
  <c r="G35" i="12"/>
  <c r="H35" i="12"/>
  <c r="G37" i="12"/>
  <c r="H37" i="12"/>
  <c r="G38" i="12"/>
  <c r="H38" i="12"/>
  <c r="G39" i="12"/>
  <c r="H39" i="12"/>
  <c r="G41" i="12"/>
  <c r="H41" i="12"/>
  <c r="G42" i="12"/>
  <c r="H42" i="12"/>
  <c r="G43" i="12"/>
  <c r="H43" i="12"/>
  <c r="G44" i="12"/>
  <c r="H44" i="12"/>
  <c r="G45" i="12"/>
  <c r="H45" i="12"/>
  <c r="G46" i="12"/>
  <c r="H46" i="12"/>
  <c r="G48" i="12"/>
  <c r="H48" i="12"/>
  <c r="G49" i="12"/>
  <c r="H49" i="12"/>
  <c r="G50" i="12"/>
  <c r="H50" i="12"/>
  <c r="G51" i="12"/>
  <c r="H51" i="12"/>
  <c r="G52" i="12"/>
  <c r="H52" i="12"/>
  <c r="G53" i="12"/>
  <c r="H53" i="12"/>
  <c r="G54" i="12"/>
  <c r="H54" i="12"/>
  <c r="G55" i="12"/>
  <c r="H55" i="12"/>
  <c r="G57" i="12"/>
  <c r="H57" i="12"/>
  <c r="G58" i="12"/>
  <c r="H58" i="12"/>
  <c r="G59" i="12"/>
  <c r="H59" i="12"/>
  <c r="G61" i="12"/>
  <c r="H61" i="12"/>
  <c r="G62" i="12"/>
  <c r="H62" i="12"/>
  <c r="G65" i="12"/>
  <c r="H65" i="12"/>
  <c r="G66" i="12"/>
  <c r="H66" i="12"/>
  <c r="G68" i="12"/>
  <c r="H68" i="12"/>
  <c r="G69" i="12"/>
  <c r="H69" i="12"/>
  <c r="G70" i="12"/>
  <c r="H70" i="12"/>
  <c r="G71" i="12"/>
  <c r="H71" i="12"/>
  <c r="G72" i="12"/>
  <c r="H72" i="12"/>
  <c r="G73" i="12"/>
  <c r="H73" i="12"/>
  <c r="G75" i="12"/>
  <c r="H75" i="12"/>
  <c r="G76" i="12"/>
  <c r="H76" i="12"/>
  <c r="G77" i="12"/>
  <c r="H77" i="12"/>
  <c r="G78" i="12"/>
  <c r="H78" i="12"/>
  <c r="G80" i="12"/>
  <c r="H80" i="12"/>
  <c r="G81" i="12"/>
  <c r="H81" i="12"/>
  <c r="G83" i="12"/>
  <c r="H83" i="12"/>
  <c r="G84" i="12"/>
  <c r="H84" i="12"/>
  <c r="G85" i="12"/>
  <c r="H85" i="12"/>
  <c r="G87" i="12"/>
  <c r="H87" i="12"/>
  <c r="G88" i="12"/>
  <c r="H88" i="12"/>
  <c r="G90" i="12"/>
  <c r="H90" i="12"/>
  <c r="G91" i="12"/>
  <c r="H91" i="12"/>
  <c r="G93" i="12"/>
  <c r="H93" i="12"/>
  <c r="G94" i="12"/>
  <c r="H94" i="12"/>
  <c r="G95" i="12"/>
  <c r="H95" i="12"/>
  <c r="G97" i="12"/>
  <c r="H97" i="12"/>
  <c r="G98" i="12"/>
  <c r="H98" i="12"/>
  <c r="G99" i="12"/>
  <c r="H99" i="12"/>
  <c r="G100" i="12"/>
  <c r="H100" i="12"/>
  <c r="G101" i="12"/>
  <c r="H101" i="12"/>
  <c r="G102" i="12"/>
  <c r="H102" i="12"/>
  <c r="G104" i="12"/>
  <c r="H104" i="12"/>
  <c r="G105" i="12"/>
  <c r="H105" i="12"/>
  <c r="G106" i="12"/>
  <c r="H106" i="12"/>
  <c r="G107" i="12"/>
  <c r="H107" i="12"/>
  <c r="G108" i="12"/>
  <c r="H108" i="12"/>
  <c r="G109" i="12"/>
  <c r="H109" i="12"/>
  <c r="G110" i="12"/>
  <c r="H110" i="12"/>
  <c r="G111" i="12"/>
  <c r="H111" i="12"/>
  <c r="G113" i="12"/>
  <c r="H113" i="12"/>
  <c r="G114" i="12"/>
  <c r="H114" i="12"/>
  <c r="G115" i="12"/>
  <c r="H115" i="12"/>
  <c r="G117" i="12"/>
  <c r="H117" i="12"/>
  <c r="G118" i="12"/>
  <c r="H118" i="12"/>
  <c r="H9" i="12"/>
  <c r="G9" i="12"/>
  <c r="B39" i="12"/>
  <c r="B38" i="12"/>
  <c r="B37" i="12"/>
  <c r="B35" i="12"/>
  <c r="B34" i="12"/>
  <c r="B32" i="12"/>
  <c r="B31" i="12"/>
  <c r="B29" i="12"/>
  <c r="B28" i="12"/>
  <c r="B27" i="12"/>
  <c r="G63" i="12" l="1"/>
  <c r="G7" i="12"/>
  <c r="H7" i="12"/>
  <c r="G6" i="15"/>
  <c r="E136" i="15"/>
  <c r="E132" i="15"/>
  <c r="E130" i="15"/>
  <c r="E129" i="15"/>
  <c r="E127" i="15"/>
  <c r="E126" i="15"/>
  <c r="E125" i="15"/>
  <c r="E124" i="15"/>
  <c r="E123" i="15"/>
  <c r="E122" i="15"/>
  <c r="E121" i="15"/>
  <c r="E120" i="15"/>
  <c r="E118" i="15"/>
  <c r="E117" i="15"/>
  <c r="E116" i="15"/>
  <c r="E115" i="15"/>
  <c r="E113" i="15"/>
  <c r="E112" i="15"/>
  <c r="E110" i="15"/>
  <c r="E109" i="15"/>
  <c r="E108" i="15"/>
  <c r="E106" i="15"/>
  <c r="E105" i="15"/>
  <c r="E103" i="15"/>
  <c r="E101" i="15"/>
  <c r="E100" i="15"/>
  <c r="E99" i="15"/>
  <c r="E98" i="15"/>
  <c r="E96" i="15"/>
  <c r="E95" i="15"/>
  <c r="E94" i="15"/>
  <c r="E91" i="15"/>
  <c r="E90" i="15"/>
  <c r="E88" i="15"/>
  <c r="E87" i="15"/>
  <c r="E86" i="15"/>
  <c r="E85" i="15"/>
  <c r="E84" i="15"/>
  <c r="E83" i="15"/>
  <c r="E82" i="15"/>
  <c r="E81" i="15"/>
  <c r="E80" i="15"/>
  <c r="E79" i="15"/>
  <c r="E78" i="15"/>
  <c r="E77" i="15"/>
  <c r="E76" i="15"/>
  <c r="E74" i="15"/>
  <c r="E73" i="15"/>
  <c r="E71" i="15"/>
  <c r="E68" i="15"/>
  <c r="E67" i="15"/>
  <c r="E65" i="15"/>
  <c r="E63" i="15"/>
  <c r="E62" i="15"/>
  <c r="E60" i="15"/>
  <c r="E59" i="15"/>
  <c r="E58" i="15"/>
  <c r="E57" i="15"/>
  <c r="E56" i="15"/>
  <c r="E55" i="15"/>
  <c r="E54" i="15"/>
  <c r="E51" i="15"/>
  <c r="E50" i="15"/>
  <c r="E48" i="15"/>
  <c r="E47" i="15"/>
  <c r="E45" i="15"/>
  <c r="E44" i="15"/>
  <c r="E42" i="15"/>
  <c r="E41" i="15"/>
  <c r="E39" i="15"/>
  <c r="E38" i="15"/>
  <c r="E37" i="15"/>
  <c r="E35" i="15"/>
  <c r="E34" i="15"/>
  <c r="E33" i="15"/>
  <c r="E32" i="15"/>
  <c r="E30" i="15"/>
  <c r="E29" i="15"/>
  <c r="E28" i="15"/>
  <c r="E26" i="15"/>
  <c r="E23" i="15"/>
  <c r="E22" i="15"/>
  <c r="E21" i="15"/>
  <c r="E20" i="15"/>
  <c r="E18" i="15"/>
  <c r="E16" i="15"/>
  <c r="E14" i="15"/>
  <c r="E13" i="15"/>
  <c r="E12" i="15"/>
  <c r="E9" i="15"/>
  <c r="G6" i="18"/>
  <c r="H6" i="18"/>
  <c r="F25" i="5" l="1"/>
  <c r="F177" i="10"/>
  <c r="F32" i="8"/>
  <c r="F23" i="7"/>
  <c r="F146" i="6"/>
  <c r="F55" i="9"/>
  <c r="F83" i="11"/>
  <c r="F30" i="18"/>
  <c r="H30" i="18" l="1"/>
  <c r="H9" i="18"/>
  <c r="H10" i="18"/>
  <c r="H12" i="18"/>
  <c r="H13" i="18"/>
  <c r="H16" i="18"/>
  <c r="H17" i="18"/>
  <c r="H18" i="18"/>
  <c r="H19" i="18"/>
  <c r="H20" i="18"/>
  <c r="H21" i="18"/>
  <c r="H22" i="18"/>
  <c r="H23" i="18"/>
  <c r="H25" i="18"/>
  <c r="H26" i="18"/>
  <c r="H27" i="18"/>
  <c r="H28" i="18"/>
  <c r="H29" i="18"/>
  <c r="H8" i="18"/>
  <c r="G29" i="18"/>
  <c r="G9" i="18"/>
  <c r="G10" i="18"/>
  <c r="G12" i="18"/>
  <c r="G13" i="18"/>
  <c r="G16" i="18"/>
  <c r="G17" i="18"/>
  <c r="G18" i="18"/>
  <c r="G19" i="18"/>
  <c r="G20" i="18"/>
  <c r="G21" i="18"/>
  <c r="G22" i="18"/>
  <c r="G23" i="18"/>
  <c r="G25" i="18"/>
  <c r="G26" i="18"/>
  <c r="G27" i="18"/>
  <c r="G28" i="18"/>
  <c r="G8" i="18"/>
  <c r="G30" i="18" l="1"/>
  <c r="H6" i="15" l="1"/>
  <c r="H137" i="15" s="1"/>
  <c r="G9" i="15"/>
  <c r="G12" i="15"/>
  <c r="G13" i="15"/>
  <c r="G14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90" i="15"/>
  <c r="G91" i="15"/>
  <c r="G94" i="15"/>
  <c r="G95" i="15"/>
  <c r="G96" i="15"/>
  <c r="G98" i="15"/>
  <c r="G99" i="15"/>
  <c r="G100" i="15"/>
  <c r="G101" i="15"/>
  <c r="G103" i="15"/>
  <c r="G105" i="15"/>
  <c r="G106" i="15"/>
  <c r="G108" i="15"/>
  <c r="G109" i="15"/>
  <c r="G110" i="15"/>
  <c r="G112" i="15"/>
  <c r="G113" i="15"/>
  <c r="G115" i="15"/>
  <c r="G116" i="15"/>
  <c r="G117" i="15"/>
  <c r="G118" i="15"/>
  <c r="G120" i="15"/>
  <c r="G121" i="15"/>
  <c r="G122" i="15"/>
  <c r="G123" i="15"/>
  <c r="G124" i="15"/>
  <c r="G125" i="15"/>
  <c r="G126" i="15"/>
  <c r="G127" i="15"/>
  <c r="G129" i="15"/>
  <c r="G130" i="15"/>
  <c r="G132" i="15"/>
  <c r="G134" i="15"/>
  <c r="G136" i="15"/>
  <c r="H9" i="15"/>
  <c r="H12" i="15"/>
  <c r="H13" i="15"/>
  <c r="H14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90" i="15"/>
  <c r="H91" i="15"/>
  <c r="H94" i="15"/>
  <c r="H95" i="15"/>
  <c r="H96" i="15"/>
  <c r="H98" i="15"/>
  <c r="H99" i="15"/>
  <c r="H100" i="15"/>
  <c r="H101" i="15"/>
  <c r="H103" i="15"/>
  <c r="H105" i="15"/>
  <c r="H106" i="15"/>
  <c r="H108" i="15"/>
  <c r="H109" i="15"/>
  <c r="H110" i="15"/>
  <c r="H112" i="15"/>
  <c r="H113" i="15"/>
  <c r="H115" i="15"/>
  <c r="H116" i="15"/>
  <c r="H117" i="15"/>
  <c r="H118" i="15"/>
  <c r="H120" i="15"/>
  <c r="H121" i="15"/>
  <c r="H122" i="15"/>
  <c r="H123" i="15"/>
  <c r="H124" i="15"/>
  <c r="H125" i="15"/>
  <c r="H126" i="15"/>
  <c r="H127" i="15"/>
  <c r="H129" i="15"/>
  <c r="H130" i="15"/>
  <c r="H132" i="15"/>
  <c r="H134" i="15"/>
  <c r="H136" i="15"/>
  <c r="G137" i="15" l="1"/>
  <c r="F137" i="15" s="1"/>
  <c r="H36" i="16"/>
  <c r="H6" i="16" s="1"/>
  <c r="G36" i="16"/>
  <c r="G6" i="16" s="1"/>
  <c r="G9" i="16"/>
  <c r="H9" i="16"/>
  <c r="G11" i="16"/>
  <c r="H11" i="16"/>
  <c r="G12" i="16"/>
  <c r="H12" i="16"/>
  <c r="G13" i="16"/>
  <c r="H13" i="16"/>
  <c r="G14" i="16"/>
  <c r="H14" i="16"/>
  <c r="G15" i="16"/>
  <c r="H15" i="16"/>
  <c r="G16" i="16"/>
  <c r="H16" i="16"/>
  <c r="G17" i="16"/>
  <c r="H17" i="16"/>
  <c r="G18" i="16"/>
  <c r="H18" i="16"/>
  <c r="G19" i="16"/>
  <c r="H19" i="16"/>
  <c r="G20" i="16"/>
  <c r="H20" i="16"/>
  <c r="G21" i="16"/>
  <c r="H21" i="16"/>
  <c r="G22" i="16"/>
  <c r="H22" i="16"/>
  <c r="G24" i="16"/>
  <c r="H24" i="16"/>
  <c r="G25" i="16"/>
  <c r="H25" i="16"/>
  <c r="G26" i="16"/>
  <c r="H26" i="16"/>
  <c r="G27" i="16"/>
  <c r="H27" i="16"/>
  <c r="G29" i="16"/>
  <c r="H29" i="16"/>
  <c r="G30" i="16"/>
  <c r="H30" i="16"/>
  <c r="G31" i="16"/>
  <c r="H31" i="16"/>
  <c r="G33" i="16"/>
  <c r="H33" i="16"/>
  <c r="G34" i="16"/>
  <c r="H34" i="16"/>
  <c r="G35" i="16"/>
  <c r="H35" i="16"/>
  <c r="G8" i="16"/>
  <c r="H8" i="16" l="1"/>
  <c r="G10" i="5"/>
  <c r="H82" i="11"/>
  <c r="G82" i="11"/>
  <c r="H81" i="11"/>
  <c r="G81" i="11"/>
  <c r="H80" i="11"/>
  <c r="G80" i="11"/>
  <c r="H79" i="11"/>
  <c r="G79" i="11"/>
  <c r="H78" i="11"/>
  <c r="G78" i="11"/>
  <c r="H77" i="11"/>
  <c r="G77" i="11"/>
  <c r="H76" i="11"/>
  <c r="G76" i="11"/>
  <c r="H75" i="11"/>
  <c r="G75" i="11"/>
  <c r="H73" i="11"/>
  <c r="G73" i="11"/>
  <c r="H72" i="11"/>
  <c r="G72" i="11"/>
  <c r="H71" i="11"/>
  <c r="G71" i="11"/>
  <c r="H69" i="11"/>
  <c r="G69" i="11"/>
  <c r="H68" i="11"/>
  <c r="G68" i="11"/>
  <c r="H67" i="11"/>
  <c r="G67" i="11"/>
  <c r="H66" i="11"/>
  <c r="G66" i="11"/>
  <c r="H65" i="11"/>
  <c r="G65" i="11"/>
  <c r="H64" i="11"/>
  <c r="G64" i="11"/>
  <c r="H63" i="11"/>
  <c r="G63" i="11"/>
  <c r="H62" i="11"/>
  <c r="G62" i="11"/>
  <c r="H61" i="11"/>
  <c r="G61" i="11"/>
  <c r="H60" i="11"/>
  <c r="G60" i="11"/>
  <c r="H59" i="11"/>
  <c r="G59" i="11"/>
  <c r="H57" i="11"/>
  <c r="G57" i="11"/>
  <c r="H56" i="11"/>
  <c r="G56" i="11"/>
  <c r="H55" i="11"/>
  <c r="G55" i="11"/>
  <c r="H54" i="11"/>
  <c r="G54" i="11"/>
  <c r="H53" i="11"/>
  <c r="G53" i="11"/>
  <c r="H51" i="11"/>
  <c r="G51" i="11"/>
  <c r="H50" i="11"/>
  <c r="G50" i="11"/>
  <c r="H48" i="11"/>
  <c r="G48" i="11"/>
  <c r="H47" i="11"/>
  <c r="G47" i="11"/>
  <c r="H46" i="11"/>
  <c r="G46" i="11"/>
  <c r="H43" i="11"/>
  <c r="G43" i="11"/>
  <c r="H42" i="11"/>
  <c r="G42" i="11"/>
  <c r="H41" i="11"/>
  <c r="G41" i="11"/>
  <c r="H40" i="11"/>
  <c r="G40" i="11"/>
  <c r="H39" i="11"/>
  <c r="G39" i="11"/>
  <c r="H37" i="11"/>
  <c r="G37" i="11"/>
  <c r="H36" i="11"/>
  <c r="G36" i="11"/>
  <c r="H35" i="11"/>
  <c r="G35" i="11"/>
  <c r="H34" i="11"/>
  <c r="G34" i="11"/>
  <c r="H31" i="11"/>
  <c r="G31" i="11"/>
  <c r="H30" i="11"/>
  <c r="G30" i="11"/>
  <c r="H29" i="11"/>
  <c r="G29" i="11"/>
  <c r="H28" i="11"/>
  <c r="G28" i="11"/>
  <c r="H26" i="11"/>
  <c r="G26" i="11"/>
  <c r="H25" i="11"/>
  <c r="G25" i="11"/>
  <c r="H24" i="11"/>
  <c r="G24" i="11"/>
  <c r="H23" i="11"/>
  <c r="G23" i="11"/>
  <c r="H21" i="11"/>
  <c r="G21" i="11"/>
  <c r="H19" i="11"/>
  <c r="G19" i="11"/>
  <c r="H18" i="11"/>
  <c r="G18" i="11"/>
  <c r="H17" i="11"/>
  <c r="G17" i="11"/>
  <c r="H15" i="11"/>
  <c r="G15" i="11"/>
  <c r="H14" i="11"/>
  <c r="G14" i="11"/>
  <c r="H13" i="11"/>
  <c r="G13" i="11"/>
  <c r="H12" i="11"/>
  <c r="G12" i="11"/>
  <c r="H10" i="11"/>
  <c r="G10" i="11"/>
  <c r="H9" i="11"/>
  <c r="G9" i="11"/>
  <c r="G6" i="14" l="1"/>
  <c r="F25" i="14"/>
  <c r="G6" i="13"/>
  <c r="F119" i="12"/>
  <c r="H6" i="14"/>
  <c r="H6" i="13"/>
  <c r="G6" i="11"/>
  <c r="G83" i="11" s="1"/>
  <c r="H6" i="11"/>
  <c r="H83" i="11" s="1"/>
  <c r="F25" i="13" l="1"/>
  <c r="H6" i="6"/>
  <c r="G6" i="6"/>
  <c r="G177" i="10"/>
  <c r="H177" i="10"/>
  <c r="G6" i="10"/>
  <c r="H6" i="10"/>
  <c r="G10" i="10"/>
  <c r="H10" i="10"/>
  <c r="G11" i="10"/>
  <c r="H11" i="10"/>
  <c r="G12" i="10"/>
  <c r="H12" i="10"/>
  <c r="G13" i="10"/>
  <c r="H13" i="10"/>
  <c r="G14" i="10"/>
  <c r="H14" i="10"/>
  <c r="G15" i="10"/>
  <c r="H15" i="10"/>
  <c r="G16" i="10"/>
  <c r="H16" i="10"/>
  <c r="G17" i="10"/>
  <c r="H17" i="10"/>
  <c r="G18" i="10"/>
  <c r="H18" i="10"/>
  <c r="G19" i="10"/>
  <c r="H19" i="10"/>
  <c r="G20" i="10"/>
  <c r="H20" i="10"/>
  <c r="G21" i="10"/>
  <c r="H21" i="10"/>
  <c r="G22" i="10"/>
  <c r="H22" i="10"/>
  <c r="G23" i="10"/>
  <c r="H23" i="10"/>
  <c r="G24" i="10"/>
  <c r="H24" i="10"/>
  <c r="G25" i="10"/>
  <c r="H25" i="10"/>
  <c r="G26" i="10"/>
  <c r="H26" i="10"/>
  <c r="G27" i="10"/>
  <c r="H27" i="10"/>
  <c r="G28" i="10"/>
  <c r="H28" i="10"/>
  <c r="G29" i="10"/>
  <c r="H29" i="10"/>
  <c r="G30" i="10"/>
  <c r="H30" i="10"/>
  <c r="G31" i="10"/>
  <c r="H31" i="10"/>
  <c r="G32" i="10"/>
  <c r="H32" i="10"/>
  <c r="G33" i="10"/>
  <c r="H33" i="10"/>
  <c r="G34" i="10"/>
  <c r="H34" i="10"/>
  <c r="G35" i="10"/>
  <c r="H35" i="10"/>
  <c r="G36" i="10"/>
  <c r="H36" i="10"/>
  <c r="G37" i="10"/>
  <c r="H37" i="10"/>
  <c r="G38" i="10"/>
  <c r="H38" i="10"/>
  <c r="G39" i="10"/>
  <c r="H39" i="10"/>
  <c r="G40" i="10"/>
  <c r="H40" i="10"/>
  <c r="G41" i="10"/>
  <c r="H41" i="10"/>
  <c r="G42" i="10"/>
  <c r="H42" i="10"/>
  <c r="G43" i="10"/>
  <c r="H43" i="10"/>
  <c r="G44" i="10"/>
  <c r="H44" i="10"/>
  <c r="G45" i="10"/>
  <c r="H45" i="10"/>
  <c r="G46" i="10"/>
  <c r="H46" i="10"/>
  <c r="G47" i="10"/>
  <c r="H47" i="10"/>
  <c r="G48" i="10"/>
  <c r="H48" i="10"/>
  <c r="G49" i="10"/>
  <c r="H49" i="10"/>
  <c r="G50" i="10"/>
  <c r="H50" i="10"/>
  <c r="G51" i="10"/>
  <c r="H51" i="10"/>
  <c r="G52" i="10"/>
  <c r="H52" i="10"/>
  <c r="G53" i="10"/>
  <c r="H53" i="10"/>
  <c r="G54" i="10"/>
  <c r="H54" i="10"/>
  <c r="G55" i="10"/>
  <c r="H55" i="10"/>
  <c r="G56" i="10"/>
  <c r="H56" i="10"/>
  <c r="G57" i="10"/>
  <c r="H57" i="10"/>
  <c r="G58" i="10"/>
  <c r="H58" i="10"/>
  <c r="G59" i="10"/>
  <c r="H59" i="10"/>
  <c r="G60" i="10"/>
  <c r="H60" i="10"/>
  <c r="G61" i="10"/>
  <c r="H61" i="10"/>
  <c r="G62" i="10"/>
  <c r="H62" i="10"/>
  <c r="G63" i="10"/>
  <c r="H63" i="10"/>
  <c r="G64" i="10"/>
  <c r="H64" i="10"/>
  <c r="G65" i="10"/>
  <c r="H65" i="10"/>
  <c r="G66" i="10"/>
  <c r="H66" i="10"/>
  <c r="G67" i="10"/>
  <c r="H67" i="10"/>
  <c r="G68" i="10"/>
  <c r="H68" i="10"/>
  <c r="G69" i="10"/>
  <c r="H69" i="10"/>
  <c r="G70" i="10"/>
  <c r="H70" i="10"/>
  <c r="G71" i="10"/>
  <c r="H71" i="10"/>
  <c r="G72" i="10"/>
  <c r="H72" i="10"/>
  <c r="G73" i="10"/>
  <c r="H73" i="10"/>
  <c r="G74" i="10"/>
  <c r="H74" i="10"/>
  <c r="G75" i="10"/>
  <c r="H75" i="10"/>
  <c r="G76" i="10"/>
  <c r="H76" i="10"/>
  <c r="G77" i="10"/>
  <c r="H77" i="10"/>
  <c r="G78" i="10"/>
  <c r="H78" i="10"/>
  <c r="G79" i="10"/>
  <c r="H79" i="10"/>
  <c r="G80" i="10"/>
  <c r="H80" i="10"/>
  <c r="G81" i="10"/>
  <c r="H81" i="10"/>
  <c r="G82" i="10"/>
  <c r="H82" i="10"/>
  <c r="G83" i="10"/>
  <c r="H83" i="10"/>
  <c r="G84" i="10"/>
  <c r="H84" i="10"/>
  <c r="G85" i="10"/>
  <c r="H85" i="10"/>
  <c r="G86" i="10"/>
  <c r="H86" i="10"/>
  <c r="G87" i="10"/>
  <c r="H87" i="10"/>
  <c r="G88" i="10"/>
  <c r="H88" i="10"/>
  <c r="G89" i="10"/>
  <c r="H89" i="10"/>
  <c r="G90" i="10"/>
  <c r="H90" i="10"/>
  <c r="G91" i="10"/>
  <c r="H91" i="10"/>
  <c r="G92" i="10"/>
  <c r="H92" i="10"/>
  <c r="G93" i="10"/>
  <c r="H93" i="10"/>
  <c r="G94" i="10"/>
  <c r="H94" i="10"/>
  <c r="G95" i="10"/>
  <c r="H95" i="10"/>
  <c r="G96" i="10"/>
  <c r="H96" i="10"/>
  <c r="G97" i="10"/>
  <c r="H97" i="10"/>
  <c r="G98" i="10"/>
  <c r="H98" i="10"/>
  <c r="G99" i="10"/>
  <c r="H99" i="10"/>
  <c r="G100" i="10"/>
  <c r="H100" i="10"/>
  <c r="G101" i="10"/>
  <c r="H101" i="10"/>
  <c r="G102" i="10"/>
  <c r="H102" i="10"/>
  <c r="G103" i="10"/>
  <c r="H103" i="10"/>
  <c r="G104" i="10"/>
  <c r="H104" i="10"/>
  <c r="G105" i="10"/>
  <c r="H105" i="10"/>
  <c r="G106" i="10"/>
  <c r="H106" i="10"/>
  <c r="G107" i="10"/>
  <c r="H107" i="10"/>
  <c r="G108" i="10"/>
  <c r="H108" i="10"/>
  <c r="G109" i="10"/>
  <c r="H109" i="10"/>
  <c r="G110" i="10"/>
  <c r="H110" i="10"/>
  <c r="G111" i="10"/>
  <c r="H111" i="10"/>
  <c r="G112" i="10"/>
  <c r="H112" i="10"/>
  <c r="G113" i="10"/>
  <c r="H113" i="10"/>
  <c r="G114" i="10"/>
  <c r="H114" i="10"/>
  <c r="G115" i="10"/>
  <c r="H115" i="10"/>
  <c r="G116" i="10"/>
  <c r="H116" i="10"/>
  <c r="G117" i="10"/>
  <c r="H117" i="10"/>
  <c r="G118" i="10"/>
  <c r="H118" i="10"/>
  <c r="G119" i="10"/>
  <c r="H119" i="10"/>
  <c r="G120" i="10"/>
  <c r="H120" i="10"/>
  <c r="G121" i="10"/>
  <c r="H121" i="10"/>
  <c r="G122" i="10"/>
  <c r="H122" i="10"/>
  <c r="G123" i="10"/>
  <c r="H123" i="10"/>
  <c r="G124" i="10"/>
  <c r="H124" i="10"/>
  <c r="G125" i="10"/>
  <c r="H125" i="10"/>
  <c r="G126" i="10"/>
  <c r="H126" i="10"/>
  <c r="G127" i="10"/>
  <c r="H127" i="10"/>
  <c r="G128" i="10"/>
  <c r="H128" i="10"/>
  <c r="G129" i="10"/>
  <c r="H129" i="10"/>
  <c r="G130" i="10"/>
  <c r="H130" i="10"/>
  <c r="G131" i="10"/>
  <c r="H131" i="10"/>
  <c r="G132" i="10"/>
  <c r="H132" i="10"/>
  <c r="G133" i="10"/>
  <c r="H133" i="10"/>
  <c r="G134" i="10"/>
  <c r="H134" i="10"/>
  <c r="G135" i="10"/>
  <c r="H135" i="10"/>
  <c r="G136" i="10"/>
  <c r="H136" i="10"/>
  <c r="G137" i="10"/>
  <c r="H137" i="10"/>
  <c r="G138" i="10"/>
  <c r="H138" i="10"/>
  <c r="G139" i="10"/>
  <c r="H139" i="10"/>
  <c r="G140" i="10"/>
  <c r="H140" i="10"/>
  <c r="G141" i="10"/>
  <c r="H141" i="10"/>
  <c r="G142" i="10"/>
  <c r="H142" i="10"/>
  <c r="G143" i="10"/>
  <c r="H143" i="10"/>
  <c r="G144" i="10"/>
  <c r="H144" i="10"/>
  <c r="G145" i="10"/>
  <c r="H145" i="10"/>
  <c r="G146" i="10"/>
  <c r="H146" i="10"/>
  <c r="G147" i="10"/>
  <c r="H147" i="10"/>
  <c r="G148" i="10"/>
  <c r="H148" i="10"/>
  <c r="G149" i="10"/>
  <c r="H149" i="10"/>
  <c r="G150" i="10"/>
  <c r="H150" i="10"/>
  <c r="G151" i="10"/>
  <c r="H151" i="10"/>
  <c r="G152" i="10"/>
  <c r="H152" i="10"/>
  <c r="G153" i="10"/>
  <c r="H153" i="10"/>
  <c r="G154" i="10"/>
  <c r="H154" i="10"/>
  <c r="G155" i="10"/>
  <c r="H155" i="10"/>
  <c r="G156" i="10"/>
  <c r="H156" i="10"/>
  <c r="G157" i="10"/>
  <c r="H157" i="10"/>
  <c r="G158" i="10"/>
  <c r="H158" i="10"/>
  <c r="G159" i="10"/>
  <c r="H159" i="10"/>
  <c r="G160" i="10"/>
  <c r="H160" i="10"/>
  <c r="G161" i="10"/>
  <c r="H161" i="10"/>
  <c r="G162" i="10"/>
  <c r="H162" i="10"/>
  <c r="G163" i="10"/>
  <c r="H163" i="10"/>
  <c r="G164" i="10"/>
  <c r="H164" i="10"/>
  <c r="G165" i="10"/>
  <c r="H165" i="10"/>
  <c r="G166" i="10"/>
  <c r="H166" i="10"/>
  <c r="G167" i="10"/>
  <c r="H167" i="10"/>
  <c r="G168" i="10"/>
  <c r="H168" i="10"/>
  <c r="G169" i="10"/>
  <c r="H169" i="10"/>
  <c r="G170" i="10"/>
  <c r="H170" i="10"/>
  <c r="G171" i="10"/>
  <c r="H171" i="10"/>
  <c r="G172" i="10"/>
  <c r="H172" i="10"/>
  <c r="G173" i="10"/>
  <c r="H173" i="10"/>
  <c r="G174" i="10"/>
  <c r="H174" i="10"/>
  <c r="G175" i="10"/>
  <c r="H175" i="10"/>
  <c r="G176" i="10"/>
  <c r="H176" i="10"/>
  <c r="G9" i="10"/>
  <c r="H9" i="10" l="1"/>
  <c r="H8" i="10"/>
  <c r="G8" i="10"/>
  <c r="H55" i="9"/>
  <c r="G55" i="9"/>
  <c r="H23" i="7"/>
  <c r="G6" i="9"/>
  <c r="H6" i="9"/>
  <c r="H9" i="9"/>
  <c r="H10" i="9"/>
  <c r="H11" i="9"/>
  <c r="H12" i="9"/>
  <c r="H13" i="9"/>
  <c r="H14" i="9"/>
  <c r="H15" i="9"/>
  <c r="H16" i="9"/>
  <c r="H17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G9" i="9"/>
  <c r="G10" i="9"/>
  <c r="G11" i="9"/>
  <c r="G12" i="9"/>
  <c r="G13" i="9"/>
  <c r="G14" i="9"/>
  <c r="G15" i="9"/>
  <c r="G16" i="9"/>
  <c r="G17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H8" i="9" l="1"/>
  <c r="G8" i="9"/>
  <c r="H6" i="8"/>
  <c r="H32" i="8" s="1"/>
  <c r="G6" i="8"/>
  <c r="G8" i="8"/>
  <c r="G9" i="8"/>
  <c r="G10" i="8"/>
  <c r="G11" i="8"/>
  <c r="G12" i="8"/>
  <c r="G13" i="8"/>
  <c r="H31" i="8"/>
  <c r="G31" i="8"/>
  <c r="H30" i="8"/>
  <c r="G30" i="8"/>
  <c r="H29" i="8"/>
  <c r="G29" i="8"/>
  <c r="H27" i="8"/>
  <c r="G27" i="8"/>
  <c r="H26" i="8"/>
  <c r="G26" i="8"/>
  <c r="H24" i="8"/>
  <c r="G24" i="8"/>
  <c r="H23" i="8"/>
  <c r="G23" i="8"/>
  <c r="G20" i="8"/>
  <c r="H20" i="8"/>
  <c r="H11" i="8"/>
  <c r="H9" i="8"/>
  <c r="H6" i="7"/>
  <c r="G23" i="7"/>
  <c r="G32" i="8" l="1"/>
  <c r="H22" i="8" l="1"/>
  <c r="H21" i="8"/>
  <c r="G21" i="8"/>
  <c r="H19" i="8"/>
  <c r="G19" i="8"/>
  <c r="H18" i="8"/>
  <c r="G18" i="8"/>
  <c r="H17" i="8"/>
  <c r="G17" i="8"/>
  <c r="H16" i="8"/>
  <c r="G16" i="8"/>
  <c r="H15" i="8"/>
  <c r="G15" i="8"/>
  <c r="H14" i="8"/>
  <c r="G14" i="8"/>
  <c r="H13" i="8"/>
  <c r="H12" i="8"/>
  <c r="H10" i="8"/>
  <c r="H8" i="8"/>
  <c r="G6" i="7"/>
  <c r="H22" i="7"/>
  <c r="H21" i="7"/>
  <c r="G21" i="7"/>
  <c r="H19" i="7"/>
  <c r="G19" i="7"/>
  <c r="H18" i="7"/>
  <c r="G18" i="7"/>
  <c r="H17" i="7"/>
  <c r="G17" i="7"/>
  <c r="H16" i="7"/>
  <c r="G16" i="7"/>
  <c r="H15" i="7"/>
  <c r="G15" i="7"/>
  <c r="H14" i="7"/>
  <c r="G14" i="7"/>
  <c r="H13" i="7"/>
  <c r="G13" i="7"/>
  <c r="H12" i="7"/>
  <c r="G12" i="7"/>
  <c r="H10" i="7"/>
  <c r="G10" i="7"/>
  <c r="H8" i="7"/>
  <c r="G8" i="7"/>
  <c r="H123" i="6"/>
  <c r="G123" i="6"/>
  <c r="H68" i="6"/>
  <c r="G68" i="6"/>
  <c r="H7" i="6"/>
  <c r="G7" i="6"/>
  <c r="H6" i="5"/>
  <c r="H10" i="6"/>
  <c r="H12" i="6"/>
  <c r="H13" i="6"/>
  <c r="H14" i="6"/>
  <c r="H15" i="6"/>
  <c r="H16" i="6"/>
  <c r="H17" i="6"/>
  <c r="H18" i="6"/>
  <c r="H19" i="6"/>
  <c r="H20" i="6"/>
  <c r="H21" i="6"/>
  <c r="H23" i="6"/>
  <c r="H24" i="6"/>
  <c r="H25" i="6"/>
  <c r="H26" i="6"/>
  <c r="H27" i="6"/>
  <c r="H29" i="6"/>
  <c r="H30" i="6"/>
  <c r="H31" i="6"/>
  <c r="H32" i="6"/>
  <c r="H33" i="6"/>
  <c r="H34" i="6"/>
  <c r="H35" i="6"/>
  <c r="H36" i="6"/>
  <c r="H37" i="6"/>
  <c r="H39" i="6"/>
  <c r="H40" i="6"/>
  <c r="H41" i="6"/>
  <c r="H42" i="6"/>
  <c r="H44" i="6"/>
  <c r="H45" i="6"/>
  <c r="H46" i="6"/>
  <c r="H48" i="6"/>
  <c r="H49" i="6"/>
  <c r="H51" i="6"/>
  <c r="H52" i="6"/>
  <c r="H53" i="6"/>
  <c r="H54" i="6"/>
  <c r="H55" i="6"/>
  <c r="H56" i="6"/>
  <c r="H57" i="6"/>
  <c r="H59" i="6"/>
  <c r="H60" i="6"/>
  <c r="H62" i="6"/>
  <c r="H63" i="6"/>
  <c r="H64" i="6"/>
  <c r="H67" i="6"/>
  <c r="H70" i="6"/>
  <c r="H71" i="6"/>
  <c r="H73" i="6"/>
  <c r="H74" i="6"/>
  <c r="H75" i="6"/>
  <c r="H76" i="6"/>
  <c r="H77" i="6"/>
  <c r="H78" i="6"/>
  <c r="H79" i="6"/>
  <c r="H80" i="6"/>
  <c r="H81" i="6"/>
  <c r="H83" i="6"/>
  <c r="H84" i="6"/>
  <c r="H85" i="6"/>
  <c r="H86" i="6"/>
  <c r="H87" i="6"/>
  <c r="H89" i="6"/>
  <c r="H90" i="6"/>
  <c r="H91" i="6"/>
  <c r="H92" i="6"/>
  <c r="H93" i="6"/>
  <c r="H94" i="6"/>
  <c r="H96" i="6"/>
  <c r="H97" i="6"/>
  <c r="H98" i="6"/>
  <c r="H99" i="6"/>
  <c r="H101" i="6"/>
  <c r="H102" i="6"/>
  <c r="H103" i="6"/>
  <c r="H105" i="6"/>
  <c r="H106" i="6"/>
  <c r="H108" i="6"/>
  <c r="H109" i="6"/>
  <c r="H110" i="6"/>
  <c r="H111" i="6"/>
  <c r="H112" i="6"/>
  <c r="H113" i="6"/>
  <c r="H115" i="6"/>
  <c r="H117" i="6"/>
  <c r="H118" i="6"/>
  <c r="H119" i="6"/>
  <c r="H120" i="6"/>
  <c r="H122" i="6"/>
  <c r="H125" i="6"/>
  <c r="H126" i="6"/>
  <c r="H128" i="6"/>
  <c r="H129" i="6"/>
  <c r="H131" i="6"/>
  <c r="H132" i="6"/>
  <c r="H133" i="6"/>
  <c r="H134" i="6"/>
  <c r="H136" i="6"/>
  <c r="H138" i="6"/>
  <c r="H139" i="6"/>
  <c r="H141" i="6"/>
  <c r="H142" i="6"/>
  <c r="H143" i="6"/>
  <c r="H144" i="6"/>
  <c r="H145" i="6"/>
  <c r="H9" i="6"/>
  <c r="G10" i="6"/>
  <c r="G12" i="6"/>
  <c r="G13" i="6"/>
  <c r="G14" i="6"/>
  <c r="G15" i="6"/>
  <c r="G16" i="6"/>
  <c r="G17" i="6"/>
  <c r="G18" i="6"/>
  <c r="G19" i="6"/>
  <c r="G20" i="6"/>
  <c r="G21" i="6"/>
  <c r="G23" i="6"/>
  <c r="G24" i="6"/>
  <c r="G25" i="6"/>
  <c r="G26" i="6"/>
  <c r="G27" i="6"/>
  <c r="G29" i="6"/>
  <c r="G30" i="6"/>
  <c r="G31" i="6"/>
  <c r="G32" i="6"/>
  <c r="G33" i="6"/>
  <c r="G34" i="6"/>
  <c r="G35" i="6"/>
  <c r="G36" i="6"/>
  <c r="G37" i="6"/>
  <c r="G39" i="6"/>
  <c r="G40" i="6"/>
  <c r="G41" i="6"/>
  <c r="G42" i="6"/>
  <c r="G44" i="6"/>
  <c r="G45" i="6"/>
  <c r="G46" i="6"/>
  <c r="G48" i="6"/>
  <c r="G49" i="6"/>
  <c r="G51" i="6"/>
  <c r="G52" i="6"/>
  <c r="G53" i="6"/>
  <c r="G54" i="6"/>
  <c r="G55" i="6"/>
  <c r="G56" i="6"/>
  <c r="G57" i="6"/>
  <c r="G59" i="6"/>
  <c r="G60" i="6"/>
  <c r="G62" i="6"/>
  <c r="G63" i="6"/>
  <c r="G64" i="6"/>
  <c r="G67" i="6"/>
  <c r="G70" i="6"/>
  <c r="G71" i="6"/>
  <c r="G73" i="6"/>
  <c r="G74" i="6"/>
  <c r="G75" i="6"/>
  <c r="G76" i="6"/>
  <c r="G77" i="6"/>
  <c r="G78" i="6"/>
  <c r="G79" i="6"/>
  <c r="G80" i="6"/>
  <c r="G81" i="6"/>
  <c r="G83" i="6"/>
  <c r="G84" i="6"/>
  <c r="G85" i="6"/>
  <c r="G86" i="6"/>
  <c r="G87" i="6"/>
  <c r="G89" i="6"/>
  <c r="G90" i="6"/>
  <c r="G91" i="6"/>
  <c r="G92" i="6"/>
  <c r="G93" i="6"/>
  <c r="G94" i="6"/>
  <c r="G96" i="6"/>
  <c r="G97" i="6"/>
  <c r="G98" i="6"/>
  <c r="G99" i="6"/>
  <c r="G101" i="6"/>
  <c r="G102" i="6"/>
  <c r="G103" i="6"/>
  <c r="G105" i="6"/>
  <c r="G106" i="6"/>
  <c r="G108" i="6"/>
  <c r="G109" i="6"/>
  <c r="G110" i="6"/>
  <c r="G111" i="6"/>
  <c r="G112" i="6"/>
  <c r="G113" i="6"/>
  <c r="G115" i="6"/>
  <c r="G117" i="6"/>
  <c r="G118" i="6"/>
  <c r="G119" i="6"/>
  <c r="G122" i="6"/>
  <c r="G125" i="6"/>
  <c r="G126" i="6"/>
  <c r="G128" i="6"/>
  <c r="G129" i="6"/>
  <c r="G132" i="6"/>
  <c r="G133" i="6"/>
  <c r="G134" i="6"/>
  <c r="G136" i="6"/>
  <c r="G138" i="6"/>
  <c r="G139" i="6"/>
  <c r="G141" i="6"/>
  <c r="G142" i="6"/>
  <c r="G143" i="6"/>
  <c r="G144" i="6"/>
  <c r="G145" i="6"/>
  <c r="G9" i="6"/>
  <c r="E132" i="6"/>
  <c r="E131" i="6"/>
  <c r="G131" i="6" s="1"/>
  <c r="D131" i="6"/>
  <c r="D132" i="6"/>
  <c r="F145" i="6"/>
  <c r="F120" i="6"/>
  <c r="G120" i="6" s="1"/>
  <c r="F65" i="6"/>
  <c r="G65" i="6" s="1"/>
  <c r="G146" i="6" l="1"/>
  <c r="H146" i="6"/>
  <c r="H65" i="6"/>
  <c r="H8" i="6" l="1"/>
  <c r="G8" i="6"/>
  <c r="G24" i="5"/>
  <c r="G21" i="5" s="1"/>
  <c r="G23" i="5"/>
  <c r="G22" i="5"/>
  <c r="G20" i="5"/>
  <c r="G19" i="5" s="1"/>
  <c r="G18" i="5"/>
  <c r="G17" i="5"/>
  <c r="G16" i="5" s="1"/>
  <c r="G15" i="5"/>
  <c r="G14" i="5"/>
  <c r="G13" i="5"/>
  <c r="G12" i="5"/>
  <c r="G11" i="5"/>
  <c r="G9" i="5"/>
  <c r="G8" i="5"/>
  <c r="G7" i="5" s="1"/>
  <c r="H24" i="5"/>
  <c r="H23" i="5"/>
  <c r="H22" i="5"/>
  <c r="H20" i="5"/>
  <c r="H19" i="5" s="1"/>
  <c r="H18" i="5"/>
  <c r="H17" i="5"/>
  <c r="H15" i="5"/>
  <c r="H14" i="5"/>
  <c r="H13" i="5"/>
  <c r="H12" i="5"/>
  <c r="H11" i="5"/>
  <c r="H9" i="5"/>
  <c r="H8" i="5"/>
  <c r="G25" i="5" l="1"/>
  <c r="G6" i="5" s="1"/>
  <c r="H7" i="5"/>
  <c r="H10" i="5"/>
  <c r="H21" i="5"/>
  <c r="H16" i="5"/>
  <c r="H25" i="5" l="1"/>
</calcChain>
</file>

<file path=xl/sharedStrings.xml><?xml version="1.0" encoding="utf-8"?>
<sst xmlns="http://schemas.openxmlformats.org/spreadsheetml/2006/main" count="2349" uniqueCount="967">
  <si>
    <t>ITEM</t>
  </si>
  <si>
    <t>UNID</t>
  </si>
  <si>
    <t>01 </t>
  </si>
  <si>
    <t>01.001 </t>
  </si>
  <si>
    <t>Engenheiro civil de obra junior com encargos complementares</t>
  </si>
  <si>
    <t>h</t>
  </si>
  <si>
    <t>01.002 </t>
  </si>
  <si>
    <t>Encarregado geral com encargos complementares</t>
  </si>
  <si>
    <t>02 </t>
  </si>
  <si>
    <t>SERVIÇOS PRELIMINARES</t>
  </si>
  <si>
    <t>02.001 </t>
  </si>
  <si>
    <t>Placa de obra em chapa aço galvanizado, instalada - Rev 02_01/2022</t>
  </si>
  <si>
    <t>m2</t>
  </si>
  <si>
    <t>02.002 </t>
  </si>
  <si>
    <t>Demolição de meio-fio granítico ou pre-moldado</t>
  </si>
  <si>
    <t>m</t>
  </si>
  <si>
    <t>02.003 </t>
  </si>
  <si>
    <t>Regularização Manual</t>
  </si>
  <si>
    <t>02.004 </t>
  </si>
  <si>
    <t>Aterro com areia fina, compactado mecanicamente, inclusive aquisição em depósito de material, exclusive transporte - Rev.04</t>
  </si>
  <si>
    <t>m3</t>
  </si>
  <si>
    <t>02.005 </t>
  </si>
  <si>
    <t>Remoção de árvore, porte médio, com utilização de retro-escavadeira</t>
  </si>
  <si>
    <t>un</t>
  </si>
  <si>
    <t>03 </t>
  </si>
  <si>
    <t>PAVIMENTAÇÃO</t>
  </si>
  <si>
    <t>03.001 </t>
  </si>
  <si>
    <t>Pavimentação em bloco de concreto vibroprensado, intertravado, colorido, 10x20cm, e=8cm, 46un/m2, NBR9781, Fck(min)=35MPa, sob coxim areia grossa compactada c/ placa vibratória, e(comp.)=6cm, rejuntado c/ areia fina.</t>
  </si>
  <si>
    <t>03.002 </t>
  </si>
  <si>
    <t>Meio-fio granítico, rejuntado com argamassa de cimento e areia no traço 1:3</t>
  </si>
  <si>
    <t>04 </t>
  </si>
  <si>
    <t>PAISAGISMO</t>
  </si>
  <si>
    <t>04.001 </t>
  </si>
  <si>
    <t>Planta - Palmeira Vecthia, h=3,00m, fornecimento e plantio</t>
  </si>
  <si>
    <t>05 </t>
  </si>
  <si>
    <t>SERVIÇOS FINAIS</t>
  </si>
  <si>
    <t>05.001 </t>
  </si>
  <si>
    <t>Marco Inaugural em Concreto Pré-Moldado (Padrão Governo de Muribeca/SE)</t>
  </si>
  <si>
    <t>05.002 </t>
  </si>
  <si>
    <t>Placa de inauguração de obra em alumínio 0,50 x 0,70 m</t>
  </si>
  <si>
    <t>05.003 </t>
  </si>
  <si>
    <t>Pintura de meio fio (caiação)</t>
  </si>
  <si>
    <t>DESCRIÇÃO DO SERVIÇO</t>
  </si>
  <si>
    <t>PREÇOS         UNITARIOS</t>
  </si>
  <si>
    <t>OBRA: URBANIZAÇÃO DA AVENIDA JACKSCON DE FIGUEREIDO</t>
  </si>
  <si>
    <t>Nº DO CONTRATO: Nº051/2023</t>
  </si>
  <si>
    <t xml:space="preserve">ADMINISTRAÇÃO </t>
  </si>
  <si>
    <t>QUANT CONTRATADA</t>
  </si>
  <si>
    <t>QUANT EXECUTADA</t>
  </si>
  <si>
    <t>VALOR CONTRATADO</t>
  </si>
  <si>
    <t>VALOR EXECUTADO</t>
  </si>
  <si>
    <t>CONTRATANTE: PREFEITURA MUNICIPAL DE MURIBECA/SE</t>
  </si>
  <si>
    <t>CONTRATADA: MAK CONSTRUÇÃO EIRELI - CNPJ : 40.158.668/0001-86</t>
  </si>
  <si>
    <t>OBRA: CONSTRUÇÃO DE PRAÇAS PÚBLICAS NO MUNICÍPIO DE MURIBECA</t>
  </si>
  <si>
    <t>PRAÇA DO POVOADO SACO DAS VARAS</t>
  </si>
  <si>
    <t>01.01 </t>
  </si>
  <si>
    <t>ADMINISTRAÇÃO LOCAL</t>
  </si>
  <si>
    <t>01.01.001 </t>
  </si>
  <si>
    <t>01.01.002 </t>
  </si>
  <si>
    <t>01.02 </t>
  </si>
  <si>
    <t>01.02.001 </t>
  </si>
  <si>
    <t>Demolição manual de piso cimentado sobre lastro de concreto - Rev 01</t>
  </si>
  <si>
    <t>01.02.002 </t>
  </si>
  <si>
    <t>01.02.003 </t>
  </si>
  <si>
    <t>01.02.004 </t>
  </si>
  <si>
    <t>01.02.005 </t>
  </si>
  <si>
    <t>Aterro com areia fina, compactado mecanicamente, inclusive aquisição em depósito de material, exclusive transporte - Rev.03</t>
  </si>
  <si>
    <t>01.02.006 </t>
  </si>
  <si>
    <t>Placa de obra em chapa aço galvanizado, instalada</t>
  </si>
  <si>
    <t>01.02.007 </t>
  </si>
  <si>
    <t>Barracão para Obras de Médio Porte Reaproveitamento 2 vezes</t>
  </si>
  <si>
    <t>01.02.008 </t>
  </si>
  <si>
    <t>Coleta e carga manuais de entulho</t>
  </si>
  <si>
    <t>01.02.009 </t>
  </si>
  <si>
    <t>Transporte comercial com caminhão basculante de 10m³, em rodovia pavimentada (densidade=1,5t/m³)</t>
  </si>
  <si>
    <t>tkm</t>
  </si>
  <si>
    <t>01.02.010 </t>
  </si>
  <si>
    <t>Tapume em chapa galvanizada nº30, esp=0,35mm, h=2,00m, exclusive pintura</t>
  </si>
  <si>
    <t>01.03 </t>
  </si>
  <si>
    <t>01.03.001 </t>
  </si>
  <si>
    <t>Piso em concreto simples desempolado, fck = 21 MPa, e = 10 cm - Não inclui formas para juntas de concretagem</t>
  </si>
  <si>
    <t>m²</t>
  </si>
  <si>
    <t>01.03.002 </t>
  </si>
  <si>
    <t>Pavimentação em bloco de concreto vibroprensado, intertravado, cor natural, 10x20cm, e=6cm, 46un/m2, NBR9781, Fck(min)=35MPa, sob coxim areia grossa compactada c/ placa vibratória, e(comp.)=6cm, rejuntado c/ areia fina.</t>
  </si>
  <si>
    <t>01.03.003 </t>
  </si>
  <si>
    <t>Piso tátil direcional e/ou alerta, de concreto, colorido, p/deficientes visuais, dimensões 25x25cm, aplicado com argamassa industrializada ac-ii, rejuntado, exclusive regularização de base</t>
  </si>
  <si>
    <t>01.03.004 </t>
  </si>
  <si>
    <t>Meio-fio de concreto simples, rejuntado com argamassa de cimento e areia no traço 1:3</t>
  </si>
  <si>
    <t>01.03.005 </t>
  </si>
  <si>
    <t>Lastro de brita 2</t>
  </si>
  <si>
    <t>01.04 </t>
  </si>
  <si>
    <t>INSTALAÇÕES ELÉTRICAS</t>
  </si>
  <si>
    <t>01.04.003 </t>
  </si>
  <si>
    <t>Eletroduto flexível de pvc (sanfonado), diâm = 25mm (3/4")</t>
  </si>
  <si>
    <t>01.04.004 </t>
  </si>
  <si>
    <t>Eletroduto flexível de pvc (sanfonado), diâm = 32mm (1")</t>
  </si>
  <si>
    <t>01.04.005 </t>
  </si>
  <si>
    <t>Disjuntor bipolar 20 A, padrão DIN (linha branca), curva C, corrente de interrupção 5KA, ref.: Siemens 5SX1 ou similar</t>
  </si>
  <si>
    <t>01.04.006 </t>
  </si>
  <si>
    <t>Disjuntor termomagnetico bipolar 32 A, padrão DIN (Europeu - linha branca), curva B</t>
  </si>
  <si>
    <t>01.04.007 </t>
  </si>
  <si>
    <t>Cabo de cobre flexível isolado, seção  2,5mm², 450/ 750v / 70°c</t>
  </si>
  <si>
    <t>01.04.008 </t>
  </si>
  <si>
    <t>Cabo de cobre flexível isolado, seção  6mm², 450/ 750v / 70°c</t>
  </si>
  <si>
    <t>01.04.009 </t>
  </si>
  <si>
    <t>Caixa de passagem em alvenaria de tijolos maciços esp. = 0,12m,  dim. int. =  0,30 x 0,30 x 0,30m</t>
  </si>
  <si>
    <t>01.04.010 </t>
  </si>
  <si>
    <t>Luminária em LED  para iluminação pública,150W,bivolt,Selo A Inmetro,corpo em alumínio inj,FP 0,97, prot. DPS 10kv, IP66, IK09, Temp. cor 5000k, IRC= ou 70%, v. útil 50.000h, 130 lm/w.gar.5 anos, modelo GL216 G-light ou similar Rev. 01</t>
  </si>
  <si>
    <t>01.04.011 </t>
  </si>
  <si>
    <t>Poste decorativo 1 pétalas, em aço galvanizado com difusor em vidro transparente temperado, com 3m/4m, inclusive lâmpada de led 50w</t>
  </si>
  <si>
    <t>01.05 </t>
  </si>
  <si>
    <t>PERGOLADO</t>
  </si>
  <si>
    <t>01.05.001 </t>
  </si>
  <si>
    <t>Escavação manual de vala ou cava em material de 1ª categoria, profundidade até 1,50m</t>
  </si>
  <si>
    <t>01.05.002 </t>
  </si>
  <si>
    <t>Concreto simples fabricado na obra, fck=25 mpa, lançado e adensado</t>
  </si>
  <si>
    <t>01.05.003 </t>
  </si>
  <si>
    <t>Fornecimento e assentamento de peças de eucalipto tratado, d=25 a 30cm</t>
  </si>
  <si>
    <t>01.05.004 </t>
  </si>
  <si>
    <t>Fornecimento e assentamento de peças de eucalipto tratado, d=13 a 16cm</t>
  </si>
  <si>
    <t>01.06 </t>
  </si>
  <si>
    <t>REVESTIMENTO</t>
  </si>
  <si>
    <t>01.06.001 </t>
  </si>
  <si>
    <t>Revestimento de piso com pedra lagoa santa, aplicada com argamassa industrializada ac-ii, exclusive regularização de base</t>
  </si>
  <si>
    <t>01.06.002 </t>
  </si>
  <si>
    <t>Regularização de base para revest. de pisos com arg. traço t4, esp. média = 2,5cm</t>
  </si>
  <si>
    <t>01.06.003 </t>
  </si>
  <si>
    <t>Revestimento de piso ou parede com com pedra miracema, aplicada com argamassa industrializada ac-ii, exclusive regularização de base</t>
  </si>
  <si>
    <t>01.07 </t>
  </si>
  <si>
    <t>BRINQUEDOS</t>
  </si>
  <si>
    <t>01.07.001 </t>
  </si>
  <si>
    <t>Brinquedo - Play Aventura, modelo M-205, da Lúdico Brinquedos Inteligentes ou similar - fornecimento e montagem</t>
  </si>
  <si>
    <t>01.07.002 </t>
  </si>
  <si>
    <t>Gangorra com 3 pranchas em aço industrial ou madeira (Sergipark ou similar)</t>
  </si>
  <si>
    <t>01.08 </t>
  </si>
  <si>
    <t>01.08.001 </t>
  </si>
  <si>
    <t>Grama esmeralda em placas, fornecimento e plantio</t>
  </si>
  <si>
    <t>01.08.002 </t>
  </si>
  <si>
    <t>Planta - Bela emília (plumbago capensis), fornecimento e plantio</t>
  </si>
  <si>
    <t>01.08.003 </t>
  </si>
  <si>
    <t>Fornecimento e plantio de herbáceas ornamentais (minixória)</t>
  </si>
  <si>
    <t>01.08.004 </t>
  </si>
  <si>
    <t>Planta - Palmeira cica (cyca revoluta) h=1,00m, fornecimento e plantio</t>
  </si>
  <si>
    <t>01.08.005 </t>
  </si>
  <si>
    <t>Planta - Ipê roxo (tabebuia) h=1,00m, fornecimento e plantio</t>
  </si>
  <si>
    <t>01.08.006 </t>
  </si>
  <si>
    <t>01.08.007 </t>
  </si>
  <si>
    <t>Fornecimento e plantio de arbustos ornamentais, Alamanda, Crucias, Casuarina, Ixória, Mini ixória, Boguevilha, Vinagreiro, h&gt; = 0,70m, 166un/mês</t>
  </si>
  <si>
    <t>und</t>
  </si>
  <si>
    <t>01.09 </t>
  </si>
  <si>
    <t>PINTURA</t>
  </si>
  <si>
    <t>01.09.001 </t>
  </si>
  <si>
    <t>Pintura p/ piso c/ aplicação de 2 demãos tinta novacor, cores cerâmica, concreto, verde ou azul - aplicação c/ rôlo - R1</t>
  </si>
  <si>
    <t>01.09.002 </t>
  </si>
  <si>
    <t>Pintura de acabamento com aplicação de 02 demãos de tinta PVA latex para exteriores - cores convencionais</t>
  </si>
  <si>
    <t>01.10 </t>
  </si>
  <si>
    <t>DIVERSOS</t>
  </si>
  <si>
    <t>01.10.001 </t>
  </si>
  <si>
    <t>Banco de concreto aparente, dim 0.80 x 1.60m, h=1.00m, com encosto em tubos de aço galvanizado de 4", pintados com tinta automotiva</t>
  </si>
  <si>
    <t>Un</t>
  </si>
  <si>
    <t>01.10.002 </t>
  </si>
  <si>
    <t>Marco Inaugural de Obra, Padrão Governo Municipal de Muribeca/SE</t>
  </si>
  <si>
    <t>01.10.003 </t>
  </si>
  <si>
    <t>01.10.004</t>
  </si>
  <si>
    <t>Conjunto com 06 lixeiras em fibra de vidro, com capacidade 50l cada, com tampa vai e vem</t>
  </si>
  <si>
    <t>cj</t>
  </si>
  <si>
    <t>01.11 </t>
  </si>
  <si>
    <t>01.11.001 </t>
  </si>
  <si>
    <t>Limpeza geral</t>
  </si>
  <si>
    <t>PRAÇA DO POVOADO PEDRAS</t>
  </si>
  <si>
    <t>02.01 </t>
  </si>
  <si>
    <t>02.01.001 </t>
  </si>
  <si>
    <t>02.01.002 </t>
  </si>
  <si>
    <t>02.02 </t>
  </si>
  <si>
    <t>02.02.001 </t>
  </si>
  <si>
    <t>02.02.002 </t>
  </si>
  <si>
    <t>02.02.003 </t>
  </si>
  <si>
    <t>02.02.004 </t>
  </si>
  <si>
    <t>02.02.005 </t>
  </si>
  <si>
    <t>02.02.006 </t>
  </si>
  <si>
    <t>02.02.007 </t>
  </si>
  <si>
    <t>02.02.008 </t>
  </si>
  <si>
    <t>02.02.009 </t>
  </si>
  <si>
    <t>02.03 </t>
  </si>
  <si>
    <t>02.03.001 </t>
  </si>
  <si>
    <t>02.03.002 </t>
  </si>
  <si>
    <t>02.03.003 </t>
  </si>
  <si>
    <t>02.03.004 </t>
  </si>
  <si>
    <t>02.03.005 </t>
  </si>
  <si>
    <t>02.04 </t>
  </si>
  <si>
    <t>02.04.003 </t>
  </si>
  <si>
    <t>02.04.004 </t>
  </si>
  <si>
    <t>02.04.007 </t>
  </si>
  <si>
    <t>02.04.008 </t>
  </si>
  <si>
    <t>02.04.009 </t>
  </si>
  <si>
    <t>02.04.011 </t>
  </si>
  <si>
    <t>02.05 </t>
  </si>
  <si>
    <t>02.05.001 </t>
  </si>
  <si>
    <t>02.05.002 </t>
  </si>
  <si>
    <t>02.05.003 </t>
  </si>
  <si>
    <t>02.05.004 </t>
  </si>
  <si>
    <t>02.06 </t>
  </si>
  <si>
    <t>02.06.001 </t>
  </si>
  <si>
    <t>02.06.002 </t>
  </si>
  <si>
    <t>02.06.003 </t>
  </si>
  <si>
    <t>02.07 </t>
  </si>
  <si>
    <t>02.07.001 </t>
  </si>
  <si>
    <t>02.07.002 </t>
  </si>
  <si>
    <t>02.08 </t>
  </si>
  <si>
    <t>02.08.001 </t>
  </si>
  <si>
    <t>02.08.002 </t>
  </si>
  <si>
    <t>02.08.003 </t>
  </si>
  <si>
    <t>02.08.004 </t>
  </si>
  <si>
    <t>02.08.005 </t>
  </si>
  <si>
    <t>02.08.006 </t>
  </si>
  <si>
    <t>02.09 </t>
  </si>
  <si>
    <t>02.09.001 </t>
  </si>
  <si>
    <t>02.10 </t>
  </si>
  <si>
    <t>02.10.001 </t>
  </si>
  <si>
    <t>02.10.002 </t>
  </si>
  <si>
    <t>02.10.003 </t>
  </si>
  <si>
    <t>02.10.004</t>
  </si>
  <si>
    <t>02.11 </t>
  </si>
  <si>
    <t>02.11.001 </t>
  </si>
  <si>
    <t>PRAÇA DA QUEIMADA NOVA</t>
  </si>
  <si>
    <t>03.01</t>
  </si>
  <si>
    <t>03.01.001 </t>
  </si>
  <si>
    <t>03.01.002 </t>
  </si>
  <si>
    <t>03.02</t>
  </si>
  <si>
    <t>03.02.001</t>
  </si>
  <si>
    <t>03.02.002</t>
  </si>
  <si>
    <t>03.03</t>
  </si>
  <si>
    <t>03.03.001</t>
  </si>
  <si>
    <t>03.03.002</t>
  </si>
  <si>
    <t>03.03.003</t>
  </si>
  <si>
    <t>03.03.004</t>
  </si>
  <si>
    <t>03.04</t>
  </si>
  <si>
    <t>03.04.001</t>
  </si>
  <si>
    <t>03.05 </t>
  </si>
  <si>
    <t>03.05.001</t>
  </si>
  <si>
    <t>03.05.002</t>
  </si>
  <si>
    <t>03.06</t>
  </si>
  <si>
    <t>03.06.001</t>
  </si>
  <si>
    <t>03.06.002</t>
  </si>
  <si>
    <t>03.06.003</t>
  </si>
  <si>
    <t>03.06.004</t>
  </si>
  <si>
    <t>Nº DO CONTRATO: Nº028/2022</t>
  </si>
  <si>
    <t>CONTRATADA: LDVL CONSTRUÇÕES SUSTENTÁVEIS ME - CNPJ : 13.597.475/0001-59</t>
  </si>
  <si>
    <t>VALOR EXECUTADO / VALOR CONTRATADO</t>
  </si>
  <si>
    <t xml:space="preserve"> 1 </t>
  </si>
  <si>
    <t xml:space="preserve"> 1.1 </t>
  </si>
  <si>
    <t>ENCARREGADO GERAL COM ENCARGOS COMPLEMENTARES</t>
  </si>
  <si>
    <t>2.1</t>
  </si>
  <si>
    <t>REDE DE ABASTECIMENTO</t>
  </si>
  <si>
    <t>3.1</t>
  </si>
  <si>
    <t>Locação e Nivelamento de Redes de Água e Adutoras</t>
  </si>
  <si>
    <t>3.2</t>
  </si>
  <si>
    <t>m³</t>
  </si>
  <si>
    <t>3.3</t>
  </si>
  <si>
    <t>Fornecimento de tubo de pvc junta elástica integrada, ponta e bolsa classe 20 diam. =  75mm</t>
  </si>
  <si>
    <t>3.4</t>
  </si>
  <si>
    <t>Assentamento de tubo de pvc junta elástica, ponta e bolsa  diam. =   75 mm</t>
  </si>
  <si>
    <t>3.5</t>
  </si>
  <si>
    <t>Reaterro manual de valas ou áreas, com espalhamento e compactação, utilizando compactador à percussão sapinho, sem controle do grau de compactação</t>
  </si>
  <si>
    <t>3.6</t>
  </si>
  <si>
    <t>Colar de tomada linha Irrigação D= 75mm x  1" - Rev. 01</t>
  </si>
  <si>
    <t>3.7</t>
  </si>
  <si>
    <t>Adaptador pead d= 20mm x 1/2"</t>
  </si>
  <si>
    <t>3.8</t>
  </si>
  <si>
    <t>Tubo de pead, PE-80, ramal predial, diam = 20mm (1/2") x 2,3mm (esp.parede)</t>
  </si>
  <si>
    <t>4.1</t>
  </si>
  <si>
    <t>4.2</t>
  </si>
  <si>
    <t>CONTRATADA: SOLLO EMPREENDIMENTOS LTDA - CNPJ : 25.204.137/0001-99</t>
  </si>
  <si>
    <t>Nº DO CONTRATO: Nº029/2023</t>
  </si>
  <si>
    <t>OBRA:  EXTENSÃO DE REDE DE ABASTECIMENTO DE ÁGUA PARA UNIDADES HABITACIONAIS NA VÁRZEA DA ONÇA, MUNICÍPIO DE MURIBECA/SE</t>
  </si>
  <si>
    <t>OBRA:  CONSTRUÇÃO DE PONTOS DE ÔNIBUS NO MUNICÍPIO DE MURIBECA/SE</t>
  </si>
  <si>
    <t>EQUIPE DIRIGENTE</t>
  </si>
  <si>
    <t>ENGENHEIRO CIVIL DE OBRA JUNIOR COM ENCARGOS COMPLEMENTARES</t>
  </si>
  <si>
    <t>Tapume em chapa compensada esp = 10mm (1 uso)</t>
  </si>
  <si>
    <t>FUNDAÇÃO</t>
  </si>
  <si>
    <t>Lastro de concreto, fck=15 mpa, lançado e adensado</t>
  </si>
  <si>
    <t>03.003 </t>
  </si>
  <si>
    <t>Concreto Armado fck=30,0MPa, usinado, bombeado, adensado e lançado, para uso Geral, com formas planas em compensado resinado 12mm (05 usos)</t>
  </si>
  <si>
    <t>ESTRUTURA</t>
  </si>
  <si>
    <t>04.002 </t>
  </si>
  <si>
    <t>Escoramento em madeira p/ edificações c/ vigas e lajes maciças, 01 uso</t>
  </si>
  <si>
    <t>Meio-fio pré moldado de concreto simples (0,12 x 0,30 x 1,00m), rejuntado com argamassa de cimento e areia no traço 1:3</t>
  </si>
  <si>
    <t>08 </t>
  </si>
  <si>
    <t>08.001 </t>
  </si>
  <si>
    <t>Pintura para exteriores, sobre paredes, com lixamento, aplicação de 01 demão de selador acrílico, 02 demãos de massa acrílica e 02 demãos de tinta acrílica convencional - Rev 03</t>
  </si>
  <si>
    <t>08.002 </t>
  </si>
  <si>
    <t>09 </t>
  </si>
  <si>
    <t>09.001 </t>
  </si>
  <si>
    <t>Banco de concreto sem encosto, dimensão: 2,00x0,60m</t>
  </si>
  <si>
    <t>09.002 </t>
  </si>
  <si>
    <t>Revestimento metálico em alumínio composto (Alucobond ou similar) dobrado, e=0,3mm, na cor cobre, 1,00 nx 1,00m,  exclusive estrutura metálica - fornecimento e montagem - Obra do Centro de Convenções de Sergipe</t>
  </si>
  <si>
    <t>09.003 </t>
  </si>
  <si>
    <t>Demarcação de pavimentos c/ tinta acrílica rodoviária cor amarela, 01 demão (vaga de cadeirante 1,5x1,5)</t>
  </si>
  <si>
    <t>Nº DO CONTRATO: Nº055/2022</t>
  </si>
  <si>
    <t>CONTRATADA: HN CONSTRUÇÃO E EMPREENDIMENTO EIRELI - CNPJ : 32.898.596/0001-85</t>
  </si>
  <si>
    <t>OBRA:  Pavimentação de Diversas Ruas no Município de Muribeca ( POV. CAMARÁ, POV. PEDRAS E SEDE)</t>
  </si>
  <si>
    <t>CONTRATADA: SKALA EMPREENDIMENTOS LTDA - CNPJ : 17.447.801/0001-00</t>
  </si>
  <si>
    <t>Nº DO CONTRATO: Nº001/2022</t>
  </si>
  <si>
    <t>Locação de serviços de pavimentação</t>
  </si>
  <si>
    <t>Regularização e compactação de subleito de solo predominantemente arenoso. af_11/2019</t>
  </si>
  <si>
    <t>POV. CAMARÁ</t>
  </si>
  <si>
    <t>RUA DO CAMPO</t>
  </si>
  <si>
    <t>03.001.001 </t>
  </si>
  <si>
    <t>Pavimentação em paralelepípedo granítico sobre colchão de areia, rejuntado com argamassa de cimento e areia traço 1:3, inclusive frete do paralelepípedo granítico</t>
  </si>
  <si>
    <t>03.001.002 </t>
  </si>
  <si>
    <t>03.001.003 </t>
  </si>
  <si>
    <t>M3</t>
  </si>
  <si>
    <t>03.001.004 </t>
  </si>
  <si>
    <t>TUBO DE CONCRETO (SIMPLES) PARA REDES COLETORAS DE ÁGUAS PLUVIAIS, DIÂMETRO DE 300 MM, JUNTA RÍGIDA, INSTALADO EM LOCAL COM BAIXO NÍVEL DE INTERFERÊNCIAS - FORNECIMENTO E ASSENTAMENTO. AF_12/2015</t>
  </si>
  <si>
    <t>RUA DO CHAFARIZ 1</t>
  </si>
  <si>
    <t>03.002.001 </t>
  </si>
  <si>
    <t>Cascalho (piçarra branca) aplicado</t>
  </si>
  <si>
    <t>03.002.002 </t>
  </si>
  <si>
    <t>03.002.003 </t>
  </si>
  <si>
    <t>RUA DO CHAFARIZ 2</t>
  </si>
  <si>
    <t>03.004 </t>
  </si>
  <si>
    <t>03.005 </t>
  </si>
  <si>
    <t>POV. PEDRAS</t>
  </si>
  <si>
    <t>RUA DA CAIXA D'ÁGUA</t>
  </si>
  <si>
    <t>04.001.001 </t>
  </si>
  <si>
    <t>04.001.002 </t>
  </si>
  <si>
    <t>RUA DA ASSEMBLEIA</t>
  </si>
  <si>
    <t>04.002.001 </t>
  </si>
  <si>
    <t>04.002.002 </t>
  </si>
  <si>
    <t>SEDE</t>
  </si>
  <si>
    <t>FUNDOS DA DELEGACIA</t>
  </si>
  <si>
    <t>05.001.001 </t>
  </si>
  <si>
    <t>05.001.002 </t>
  </si>
  <si>
    <t>RUA ADJACENTE À RUA DO CEMITÉRIO NOVO (TRECHO MAIOR)</t>
  </si>
  <si>
    <t>05.002.001 </t>
  </si>
  <si>
    <t>05.002.002 </t>
  </si>
  <si>
    <t>05.002.003 </t>
  </si>
  <si>
    <t>RUA ADJACENTE À RUA DO CEMITÉRIO NOVO (TRECHO MENOR)</t>
  </si>
  <si>
    <t>05.003.001 </t>
  </si>
  <si>
    <t>05.003.002 </t>
  </si>
  <si>
    <t>05.003.003 </t>
  </si>
  <si>
    <t>06 </t>
  </si>
  <si>
    <t>POV. CAJUEIRO</t>
  </si>
  <si>
    <t>06.001 </t>
  </si>
  <si>
    <t>06.002 </t>
  </si>
  <si>
    <t>06.003 </t>
  </si>
  <si>
    <t>07 </t>
  </si>
  <si>
    <t>07.001 </t>
  </si>
  <si>
    <t>Limpeza de ruas (varrição e remoção de entulhos)</t>
  </si>
  <si>
    <t>07.002 </t>
  </si>
  <si>
    <t>07.003 </t>
  </si>
  <si>
    <t>07.004 </t>
  </si>
  <si>
    <t>REFORMA DA UBS - POV. VISGUEIRO</t>
  </si>
  <si>
    <t>Mestre de obras com encargos complementares</t>
  </si>
  <si>
    <t>Demolição de alvenaria de bloco cerâmico e=0,09m - revestida</t>
  </si>
  <si>
    <t>Demolição de revestimento cerâmico ou azulejo</t>
  </si>
  <si>
    <t>Demolição de piso cerâmico ou ladrilho</t>
  </si>
  <si>
    <t>Revisão em cobertura com telha ceramica tipo canal comum, Itabaiana ou similar, com reposição de 10% do material</t>
  </si>
  <si>
    <t>Emassamento de cumeeira com telha cerâmica - Rev. 02_03/2022</t>
  </si>
  <si>
    <t>Emassamento de beiral de telha ceramica</t>
  </si>
  <si>
    <t>t</t>
  </si>
  <si>
    <t>Transporte comercial com caminhão basculante de 10m³, em rodovia não pavimentada (densidade=1,5t/m³)</t>
  </si>
  <si>
    <t>Camada impermeabilizadora, espessura = 7,0cm, c/ concreto fck = 21mpa</t>
  </si>
  <si>
    <t>Piso alta resistência 12 mm, cor cinza, com juntas plásticas, polimento até o esmeril 400 e enceramento, exclusive argamassa de regularização, aplicado</t>
  </si>
  <si>
    <t>Revestimento cerâmico para piso ou parede, 34 x 34 cm, Linha Ravena, cor branco brilhante, Elizabeth ou similar, aplicado com argamassa industrializada ac-ii, rejuntado, exclusive regularização de base ou emboço</t>
  </si>
  <si>
    <t>Pavimentação em bloco de concreto vibroprensado, intertravado, colorido, 10x20cm, e=6cm, 46un/m2, NBR9781, Fck(min)=35MPa, sob coxim areia grossa compactada c/ placa vibratória, e(comp.)=6cm, rejuntado c/ areia fina.</t>
  </si>
  <si>
    <t>01.03.006 </t>
  </si>
  <si>
    <t>Piso em concreto simples desempolado, fck = 15 MPa, e = 7 cm, com forma em quadros 2,0x2,0m, para juntas de concretagem - tres usos</t>
  </si>
  <si>
    <t>01.03.007 </t>
  </si>
  <si>
    <t>01.03.008 </t>
  </si>
  <si>
    <t>VEDAÇÃO</t>
  </si>
  <si>
    <t>01.04.001 </t>
  </si>
  <si>
    <t>Alvenaria bloco cerâmico vedação, 9x19x24cm, e=9cm, com argamassa t5 - 1:2:8 (cimento/cal/areia), junta=1cm - Rev.09</t>
  </si>
  <si>
    <t>01.04.002 </t>
  </si>
  <si>
    <t>Cintas e vergas em blocos de concreto tipo "u" (calha) 12x19x39, preenchidos com concreto armado fck=15 mpa</t>
  </si>
  <si>
    <t>Cintas e vergas em blocos de concreto tipo "u" (calha) 9x16x30cm, preenchidos com concreto armado fck=15 mpa</t>
  </si>
  <si>
    <t>Chapisco em parede com argamassa traço t1 - 1:3 (cimento / areia) - Revisado 08/2015</t>
  </si>
  <si>
    <t>Reboco especial de parede 2cm com argamassa traço t1 - 1:3 (cimento / areia)</t>
  </si>
  <si>
    <t>Revestimento cerâmico para piso ou parede, 43 x 43 cm, Arielle, linha riviera, cor branca, ou similar, PEI-4, aplicado com argamassa industrializada ac-ii, rejuntado, exclusive regularização de base ou emboço</t>
  </si>
  <si>
    <t>INSTALAÇÕES HIDROSSANITÁRIAS</t>
  </si>
  <si>
    <t>Calha em chapa de aço galvanizado nº 26, desenvolvimento 67 cm (fundo=15 cm, laterais=15 e 22 cm, bordas=3 e 12cm)</t>
  </si>
  <si>
    <t>Condutor pvc soldável p/calha pluvial, d= 100mm</t>
  </si>
  <si>
    <t>Joelho 90° em pvc rígido soldável, para esgoto predial, diâm = 100mm</t>
  </si>
  <si>
    <t>01.06.004 </t>
  </si>
  <si>
    <t>Joelho 45° em pvc rígido soldável, para esgoto predial, diâm = 100mm</t>
  </si>
  <si>
    <t>01.06.005 </t>
  </si>
  <si>
    <t>Torneira plástica para lavatório, HERC 1195, 1/2" ou similar</t>
  </si>
  <si>
    <t>Lâmpada PAR 20 Led 7w bivolt am/br/neu</t>
  </si>
  <si>
    <t>Luminária tipo spot de embutir com lâmpada led 15w</t>
  </si>
  <si>
    <t>ESQUADRIAS</t>
  </si>
  <si>
    <t>Porta em vidro temperado 10mm, na cor verde, inclusive ferragens  e instalação, exclusive puxador</t>
  </si>
  <si>
    <t>Portão em tubo de aço galvanizado d=1", padrão escolas</t>
  </si>
  <si>
    <t>Pintura de acabamento com aplicação de 02 demãos de tinta PVA latex para interiores - cores convencionais - Rev 03</t>
  </si>
  <si>
    <t>01.09.003 </t>
  </si>
  <si>
    <t>Pintura de acabamento com lixamento e aplicação de 02 demãos de esmalte sintético brilhante sobre madeira (Suvinil ou similar)</t>
  </si>
  <si>
    <t>01.09.004 </t>
  </si>
  <si>
    <t>01.09.005 </t>
  </si>
  <si>
    <t>01.09.006 </t>
  </si>
  <si>
    <t>Pintura de acabamento com lixamento, aplicação de 01 demão de tinta à base de zarcão e 02 demãos de tinta esmalte</t>
  </si>
  <si>
    <t>01.09.007 </t>
  </si>
  <si>
    <t>Preparo de superfície com lixamento e aplicação de 01 demão de fundo preparador</t>
  </si>
  <si>
    <t>01.09.008 </t>
  </si>
  <si>
    <t>Emassamento de superfície, com aplicação de 01 demão de massa corrida, lixamento e retoques - R1</t>
  </si>
  <si>
    <t>01.09.009 </t>
  </si>
  <si>
    <t>Pintura de acabamento com lixamento e aplicação de 02 demãos de esmalte sintético sobre madeira - R1</t>
  </si>
  <si>
    <t>Fornecimento e plantio de arbustos ornamentais</t>
  </si>
  <si>
    <t>Rampa padrão para acesso de deficientes a passeio público, em concreto simples Fck=25MPa, desempolada, com pintura indicativa em novacor, 02 demãos</t>
  </si>
  <si>
    <t>01.11.002 </t>
  </si>
  <si>
    <t>Cobertura em policarbonato alveolar de 8mm, fixado em peças de alumínio inclusive instalação</t>
  </si>
  <si>
    <t>01.11.003 </t>
  </si>
  <si>
    <t>REFORMA DA UBS - POV. SACO DAS VARAS</t>
  </si>
  <si>
    <t>02.02.010 </t>
  </si>
  <si>
    <t>02.02.011 </t>
  </si>
  <si>
    <t>Camada impermeabilizadora, espessura = 7,0cm, c/ concreto fck = 15mpa</t>
  </si>
  <si>
    <t>02.03.006 </t>
  </si>
  <si>
    <t>02.03.007 </t>
  </si>
  <si>
    <t>02.03.008 </t>
  </si>
  <si>
    <t>02.04.001 </t>
  </si>
  <si>
    <t>02.04.002 </t>
  </si>
  <si>
    <t>02.07.003 </t>
  </si>
  <si>
    <t>02.07.004 </t>
  </si>
  <si>
    <t>02.07.005 </t>
  </si>
  <si>
    <t>02.07.006 </t>
  </si>
  <si>
    <t>02.07.007 </t>
  </si>
  <si>
    <t>02.07.008 </t>
  </si>
  <si>
    <t>02.09.002 </t>
  </si>
  <si>
    <t>02.09.003 </t>
  </si>
  <si>
    <t>REFORMA DA UBS - POV. PEDRAS</t>
  </si>
  <si>
    <t>03.01 </t>
  </si>
  <si>
    <t>03.02 </t>
  </si>
  <si>
    <t>03.02.001 </t>
  </si>
  <si>
    <t>03.02.002 </t>
  </si>
  <si>
    <t>03.02.003 </t>
  </si>
  <si>
    <t>03.02.004 </t>
  </si>
  <si>
    <t>03.02.005 </t>
  </si>
  <si>
    <t>03.02.006 </t>
  </si>
  <si>
    <t>03.02.007 </t>
  </si>
  <si>
    <t>03.03 </t>
  </si>
  <si>
    <t>03.03.001 </t>
  </si>
  <si>
    <t>03.03.002 </t>
  </si>
  <si>
    <t>03.03.003 </t>
  </si>
  <si>
    <t>03.03.004 </t>
  </si>
  <si>
    <t>03.03.005 </t>
  </si>
  <si>
    <t>03.03.006 </t>
  </si>
  <si>
    <t>03.03.007 </t>
  </si>
  <si>
    <t>03.03.008 </t>
  </si>
  <si>
    <t>03.04 </t>
  </si>
  <si>
    <t>03.04.001 </t>
  </si>
  <si>
    <t>03.04.002 </t>
  </si>
  <si>
    <t>03.04.003 </t>
  </si>
  <si>
    <t>03.05.001 </t>
  </si>
  <si>
    <t>03.05.002 </t>
  </si>
  <si>
    <t>03.05.003 </t>
  </si>
  <si>
    <t>03.06 </t>
  </si>
  <si>
    <t>03.06.001 </t>
  </si>
  <si>
    <t>03.06.002 </t>
  </si>
  <si>
    <t>03.06.003 </t>
  </si>
  <si>
    <t>03.06.004 </t>
  </si>
  <si>
    <t>03.07 </t>
  </si>
  <si>
    <t>03.07.001 </t>
  </si>
  <si>
    <t>03.08 </t>
  </si>
  <si>
    <t>03.08.001 </t>
  </si>
  <si>
    <t>03.08.002 </t>
  </si>
  <si>
    <t>03.09 </t>
  </si>
  <si>
    <t>03.09.001 </t>
  </si>
  <si>
    <t>03.09.002 </t>
  </si>
  <si>
    <t>03.09.003 </t>
  </si>
  <si>
    <t>03.09.004 </t>
  </si>
  <si>
    <t>03.09.005 </t>
  </si>
  <si>
    <t>03.09.006 </t>
  </si>
  <si>
    <t>03.09.007 </t>
  </si>
  <si>
    <t>03.09.008 </t>
  </si>
  <si>
    <t>03.09.009 </t>
  </si>
  <si>
    <t>03.10 </t>
  </si>
  <si>
    <t>03.10.001 </t>
  </si>
  <si>
    <t>03.10.002 </t>
  </si>
  <si>
    <t>03.10.003 </t>
  </si>
  <si>
    <t>03.11 </t>
  </si>
  <si>
    <t>03.11.001 </t>
  </si>
  <si>
    <t>03.11.002 </t>
  </si>
  <si>
    <t>03.11.003 </t>
  </si>
  <si>
    <t>Nº DO CONTRATO: Nº024/2022</t>
  </si>
  <si>
    <t>Área de Vivência - Academia da Saúde</t>
  </si>
  <si>
    <t>01.001.001 </t>
  </si>
  <si>
    <t>01.001.002 </t>
  </si>
  <si>
    <t>Locacao convencional de obra, utilizando gabarito de tábuas corridas pontaletadas a cada 2,00m - 2 utilizações. af_10/2018</t>
  </si>
  <si>
    <t>INFRAESTRUTURA</t>
  </si>
  <si>
    <t>01.002.001 </t>
  </si>
  <si>
    <t>Escavação manual de vala com profundidade menor ou igual a 1,30 m. af_03/2016</t>
  </si>
  <si>
    <t>01.002.002 </t>
  </si>
  <si>
    <t>Concreto fck = 20mpa, traço 1:2,7:3 (cimento/ areia média/ brita 1) - preparo mecânico com betoneira 400 l. af_07/2016(SAPATAS/VIGAS BALDRAMES)</t>
  </si>
  <si>
    <t>01.002.003 </t>
  </si>
  <si>
    <t>Reaterro manual de valas, com compactação utilizando sêpo, sem controle do grau de compactação</t>
  </si>
  <si>
    <t>Impermeabilização - Aplicação de 1 demão de primer para colagem de manta asfáltica (exclusive a manta asfaltica) - vigas baldrame</t>
  </si>
  <si>
    <t>1.3</t>
  </si>
  <si>
    <t>SUPRAESTRUTURA</t>
  </si>
  <si>
    <t>01.003.001 </t>
  </si>
  <si>
    <t>Concreto fck = 20mpa, traço 1:2,7:3 (cimento/ areia média/ brita 1) - preparo mecânico com betoneira 400 l. af_07/2016(SAPATAS/VIGAS SUPERIORES)</t>
  </si>
  <si>
    <t>Alvenaria pedra calcárea aparente argamassada no traço 1:5 - 1 saco cimento 50kg / 5 padiolas areia dim. 0,35z0,45x0,23m  - Confecção mecânica e transporte</t>
  </si>
  <si>
    <t>Concreto armado fck=15MPa fabricado na obra, adensado e lançado, para Uso Geral, com formas planas em compensado resinado 12mm (05 usos)</t>
  </si>
  <si>
    <t>1.4</t>
  </si>
  <si>
    <t>PAREDES E PAINÉIS</t>
  </si>
  <si>
    <t>02.002.001 </t>
  </si>
  <si>
    <t>Alvenaria bloco cerâmico vedação, 9x19x24cm, e=9cm, com argamassa t5 - 1:2:8 (cimento/cal/areia), junta=2cm</t>
  </si>
  <si>
    <t>1.5</t>
  </si>
  <si>
    <t>COBERTURA</t>
  </si>
  <si>
    <t>02.003.001 </t>
  </si>
  <si>
    <t>Madeiramento em massaranduba/madeira de lei, acabamento serrado, c/ peça 5 x 9 cm e ripa 5 x 1,5cm e ripoes</t>
  </si>
  <si>
    <t>02.003.002 </t>
  </si>
  <si>
    <t>Madeiramento em massaranduba/madeira de lei, tesoura com vão de 10m a 12 m (PEÇAS PRINCIPAIS)</t>
  </si>
  <si>
    <t>02.003.003 </t>
  </si>
  <si>
    <t>Telhamento com telha cerâmica tipo canal, comum, cor vermelha, Itabaiana ou similar</t>
  </si>
  <si>
    <t>02.003.004 </t>
  </si>
  <si>
    <t>Forro de pvc, em réguas de 10 ou 20 cm, aplicado,  inclusive estrutura para fixação (perfis em PVC) marca Araforros ou similar, instalado</t>
  </si>
  <si>
    <t>1.6</t>
  </si>
  <si>
    <t>VIDROS, ABERTURAS</t>
  </si>
  <si>
    <t>02.004.001 </t>
  </si>
  <si>
    <t>Porta em madeira de lei, almofadada, 0.90 x 2.10 m, inclusive batentes e ferragens</t>
  </si>
  <si>
    <t>02.004.002 </t>
  </si>
  <si>
    <t>Janela em alumínio, cor N/P/B, tipo moldura-vidro, de correr/vidro 8mm fumê 150x120cm</t>
  </si>
  <si>
    <t>02.004.003 </t>
  </si>
  <si>
    <t>Pedra granito verde ubatuba para portas janelas externas 17cm</t>
  </si>
  <si>
    <t>02.004.004 </t>
  </si>
  <si>
    <t>Vergas e contravergas em portas e janelas</t>
  </si>
  <si>
    <t>1.7</t>
  </si>
  <si>
    <t>REVESTIMENTOS, DECORATIVOS E PINTURA</t>
  </si>
  <si>
    <t>Revestimentos</t>
  </si>
  <si>
    <t>02.005.001 </t>
  </si>
  <si>
    <t>Chapisco interno e externo para reboco - preparo e aplicação</t>
  </si>
  <si>
    <t>02.005.001.001 </t>
  </si>
  <si>
    <t>Reboco - Massa Única 15mm  - Argamassa Regular ci-ca-ar 1:2:8</t>
  </si>
  <si>
    <t>02.005.001.002 </t>
  </si>
  <si>
    <t>Revestimento cerâmico para piso ou parede, 20 x 20 cm, Elizabeth ou similar, linha Cristal Branco, aplicado c/argamassa industrializada ac-ii, rejuntado, exclusive regularização de base ou emboço</t>
  </si>
  <si>
    <t>02.005.001.003 </t>
  </si>
  <si>
    <t>Revestimento cerâmico para parede, 10 x 10 cm, Elizabeth, aplicado com argamassa industrializada ac-ii, rejunte epoxi, exclusive regularização de base ou emboço - Rev 01</t>
  </si>
  <si>
    <t>02.005.002 </t>
  </si>
  <si>
    <t>Pintura</t>
  </si>
  <si>
    <t>02.005.002.001 </t>
  </si>
  <si>
    <t>Aplicação de fundo selador acrílico em paredes, uma demão. af_06/2014</t>
  </si>
  <si>
    <t>02.005.002.002 </t>
  </si>
  <si>
    <t>Aplicação de 01 demão de textura acrílica</t>
  </si>
  <si>
    <t>02.005.002.003 </t>
  </si>
  <si>
    <t>Emassamento de superfície, com aplicação de 02 demãos de massa corrida, lixamento e retoques</t>
  </si>
  <si>
    <t>Aplicação manual de massa acrílica em paredes externas e internas, duas demãos. af_05/2017</t>
  </si>
  <si>
    <t>Pintura de acabamento com lixamento e aplicação de 02 demãos de esmalte sintético ou óleo sobre madeira (Coralit ou similar)</t>
  </si>
  <si>
    <t>1.8</t>
  </si>
  <si>
    <t>Pavimentação cozinha / depósito</t>
  </si>
  <si>
    <t>02.005.003.001 </t>
  </si>
  <si>
    <t>Lastro de concreto traço 1:3:5 (cimento - areia - pedra ), espessura 5cm, preparo manual</t>
  </si>
  <si>
    <t>02.005.003.002 </t>
  </si>
  <si>
    <t>Regularização de piso base para argamassa traço 1:3 e=2,00cm</t>
  </si>
  <si>
    <t>02.005.003.003 </t>
  </si>
  <si>
    <t>Revestimento cerâmico para piso ou parede, 34 x 34 cm, Linha Ravena, cor branco brilhante, Elizabeth ou similar, aplicado c/ argamassa industrial ac-ii, rejuntado, exclusive</t>
  </si>
  <si>
    <t>Pavimentação Área de Vivência</t>
  </si>
  <si>
    <t>02.005.003.004 </t>
  </si>
  <si>
    <t>Fornecimento de pó de pedra compactado e=2,50cm</t>
  </si>
  <si>
    <t>02.005.003.005 </t>
  </si>
  <si>
    <t>Piso alta resistencia, cor cinza, e=10mm, aplicado com juntas, polido até o esmeril 400 e encerado, exclusive argamassa de regualrização</t>
  </si>
  <si>
    <t>1.9</t>
  </si>
  <si>
    <t>INSTALAÇÃO ELÉTRICA</t>
  </si>
  <si>
    <t>Interruptor simples embutir - inclusive caixa 2x4"</t>
  </si>
  <si>
    <t>pto</t>
  </si>
  <si>
    <t>Ponto de tomada 2p+t, ABNT, 10 A, de uso geral, em pisos, com eletroduto de pvc flexível sanfonado embutido Ø 3/4", inclusive aterramento</t>
  </si>
  <si>
    <t>Luminária calha sobrepor p/lamp.fluorescente 2x40w, completa, incl.reator eletronico e lampadas - Rev. 01</t>
  </si>
  <si>
    <t>Quadro de distribuicao de energia p/ 6 disjuntores termomagneticos monopolares sem barramento, de embutir, em chapa metalica - fornecimento e instalacao</t>
  </si>
  <si>
    <t>Disjuntor termomagnetico monopolar 50 A, padrão NEMA (Americano - linha preta)</t>
  </si>
  <si>
    <t>INSTALAÇÕES HIDROSANITÁRIAS</t>
  </si>
  <si>
    <t>Lavatório com bancada em granito cinza andorinha, e = 2cm, dim 0.80x0.60, com 01 cuba de louça de embutir, sifão cromado, válvula cromada, torneira cromada, inclusive rodopia 10 cm, assentada.</t>
  </si>
  <si>
    <t>Vaso sanitario c/caixa de descarga acoplada, linha versato 07353/07570, CELITE ou similar, incl. assento CELITE versato 07983 ou similar, conj. de fixação DECA SP13 ou similar, anel de vedação e engate plástico</t>
  </si>
  <si>
    <t>Registro de gaveta bruto, latão, roscável, 1/2", com acabamento e canopla cromados. fornecido e instalado em ramal de água. af_12/2014</t>
  </si>
  <si>
    <t>Caixa de gordura 60x60</t>
  </si>
  <si>
    <t>Caixa de passagem 60x60</t>
  </si>
  <si>
    <t>Ponto de água fria embutido, c/material pvc rígido</t>
  </si>
  <si>
    <t>Ponto de esgoto com tubo de pvc rígido soldável de Ø 100 mm (vaso sanitário)</t>
  </si>
  <si>
    <t>Ponto de esgoto com tubo de pvc rígido soldável de  Ø 50 mm (pias de cozinha, máquinas de lavar, etc...)</t>
  </si>
  <si>
    <t>Caixa d´água em fibra de vidro - instalada, sem estrutura de suporte, cap. 500 litros</t>
  </si>
  <si>
    <t>Fossa séptica pré-moldada, tipo oms, capacidade 20 pessoas (v=1410 litros)</t>
  </si>
  <si>
    <t>Sumidouro paredes com  blocos cerâmicos 6 furos e dimensões internas de  2,00 x 1,50 x 1,00 m</t>
  </si>
  <si>
    <t>1.11</t>
  </si>
  <si>
    <t>COMPLEMENTAÇÃO DA OBRA</t>
  </si>
  <si>
    <t>03.003.001 </t>
  </si>
  <si>
    <t>Limpeza da obra</t>
  </si>
  <si>
    <t>03.003.002 </t>
  </si>
  <si>
    <t>03.003.003 </t>
  </si>
  <si>
    <t>Placa de inauguração de obra em alumínio 0,60 x 0,80 m</t>
  </si>
  <si>
    <t>APARELHOS</t>
  </si>
  <si>
    <t>03.004.001 </t>
  </si>
  <si>
    <t>Maquina de biceps ou triceps apadef aplicação</t>
  </si>
  <si>
    <t>03.004.002 </t>
  </si>
  <si>
    <t>Aparelho para abdominal duplo</t>
  </si>
  <si>
    <t>03.004.003 </t>
  </si>
  <si>
    <t>Aparelho de peitoral duplo</t>
  </si>
  <si>
    <t>03.004.004 </t>
  </si>
  <si>
    <t>Aparelho simulador de cavalgada duplo standart</t>
  </si>
  <si>
    <t>03.004.005 </t>
  </si>
  <si>
    <t>Maquina remada sentada apadef aplicado</t>
  </si>
  <si>
    <t>03.004.006 </t>
  </si>
  <si>
    <t>Maquina abdominal apadef</t>
  </si>
  <si>
    <t>03.004.007 </t>
  </si>
  <si>
    <t>Aparelho simulador de caminhada duplo atandart</t>
  </si>
  <si>
    <t>03.004.008 </t>
  </si>
  <si>
    <t>Aparelho press duplo standart</t>
  </si>
  <si>
    <t>OBRA:  CONSTRUÇÃO DA ACADEMIA DA SAÚDE NO MUNICÍPIO DE MURIBECA/SE</t>
  </si>
  <si>
    <t>CONTRATADA: ASCON CONSTRUÇÕES E EMPREENDIMENTOS - CNPJ : 27.932.596/0001-14</t>
  </si>
  <si>
    <t>Nº DO CONTRATO: Nº012/2019</t>
  </si>
  <si>
    <t>OBRA:  REFORMA DAS ESCOLAS MUNICIPAIS DO MUNICÍPIO DE MURIBECA/SE</t>
  </si>
  <si>
    <t>Nº DO CONTRATO: Nº042/2021</t>
  </si>
  <si>
    <t>OBRA:PAVIMENTAÇÃO EM PARALELEPÍPEDO E DRENAGEM SUPERFICIAL DE RUAS DO CONJUNTO MONTE CARLO, MURIBECA-SE</t>
  </si>
  <si>
    <t>OBRA:  CONSTRUÇÃO DE SALAS DE AULA EM ESCOLAS DO MUNICÍPIO DE MURIBECA/SE</t>
  </si>
  <si>
    <t>Nº DO CONTRATO: Nº054/2023</t>
  </si>
  <si>
    <t>Nº DO CONTRATO: Nº057/2023</t>
  </si>
  <si>
    <t>OBRA:  CONSTRUÇÃO DE 06 UNIDADES HABITACIONAIS NO MUNICÍPIO DE MURIBECA/SE</t>
  </si>
  <si>
    <t>OBRA:  PAVIMENTAÇÃO DE VIAS NA ZONA RURAL DO MUNICÍPIO DE MURIBECA/SE</t>
  </si>
  <si>
    <t>Nº DO CONTRATO: Nº032/2023</t>
  </si>
  <si>
    <t>OBRA: CONSTRUÇÃO DE UMA PONTE ENTRE O CAMPO DO GOVERNO E A SEDE DO MUNICÍPIO</t>
  </si>
  <si>
    <t>Nº DO CONTRATO: Nº020/2024</t>
  </si>
  <si>
    <t>STATUS: EM ANDAMENTO (PREVISÃO DE ENTREGA PARA DIA 19/08/2024)</t>
  </si>
  <si>
    <t>STATUS: EM ANDAMENTO (PREVISÃO DE ENTREGA PARA DIA 25/05/2024)</t>
  </si>
  <si>
    <t>STATUS: EM ANDAMENTO, PREVISÃO DE ENTREGA (DIA 07/06/2024)</t>
  </si>
  <si>
    <t>STATUS: CONCLUÍDA/ENTREGUE</t>
  </si>
  <si>
    <t>STATUS: 68 UNIDADES ENTREGUE, 07 EM FASE DE PLANEJAMENTO PARA INÍCIO</t>
  </si>
  <si>
    <t>STATUS: AGUARDANDO REPAROS PARA SOLICITAR VISTORIA DO ÓRGÃO CONCEDENTE (CAIXA),MAS OS SERVIÇOS JÁ FORAM EXECUTADOS.</t>
  </si>
  <si>
    <t>Escavação com retro-escavadeira de pneus, de valas, em material de 1ª categoria entre 1,50 e 3,00m de profundidade</t>
  </si>
  <si>
    <t>Reaterro mecanizado de vala com retroescavadeira (capacidade  da  caçamba  da retro: 0,26 m³/potência: 88 hp), largura até 0,8 m, profundidade até 1,5m, com solo (sem substituição) de 1ª categoria em locais com alto nível de interferência af_04/2016)</t>
  </si>
  <si>
    <t>Instalação provisória de energia elétrica, aerea, trifasica, em poste galvanizado, exclusive fornecimento do medidor</t>
  </si>
  <si>
    <t>Barracão para escritório de obra porte médio s=43,56m2 com materiais novos</t>
  </si>
  <si>
    <t>02.006 </t>
  </si>
  <si>
    <t>Barracão aberto para refeitório de obra (capacidade 24 refeições simultâneas)-s=61,60m2 com materiais novos</t>
  </si>
  <si>
    <t>02.007 </t>
  </si>
  <si>
    <t>Barracão fechado porte pequeno para depósito de cimento e almoxarifado (s=38,72 m2) com materiais novos</t>
  </si>
  <si>
    <t>02.008 </t>
  </si>
  <si>
    <t>Transportes de máquinas e equipamentos por caminhão munck</t>
  </si>
  <si>
    <t>km</t>
  </si>
  <si>
    <t>02.009 </t>
  </si>
  <si>
    <t>Transição compactada em areia, incluindo fornecimento de material e os serviços de descarga ou lançamento, espalhamento e compactação (ensecadeira, barragem, etc)</t>
  </si>
  <si>
    <t>02.010 </t>
  </si>
  <si>
    <t>02.011 </t>
  </si>
  <si>
    <t>Aterro de áreas,com material adquirido em depósito, com espalhamento manual, sem compactação.</t>
  </si>
  <si>
    <t>02.012 </t>
  </si>
  <si>
    <t>Fornecimento de tubo de concreto armado ca2 d=0,60 m</t>
  </si>
  <si>
    <t>Concreto simples usinado fck=35mpa, bombeado, lançado e adensado na infraestrutura</t>
  </si>
  <si>
    <t>Aço CA - 50 Ø 6,3 a 12,5mm, inclusive corte, dobragem, montagem e colocacao de ferragens nas formas, para superestruturas e fundações - R1</t>
  </si>
  <si>
    <t>kg</t>
  </si>
  <si>
    <t>Forma plana para fundações, em tábuas de pinho, 01 uso</t>
  </si>
  <si>
    <t>Estaca metálica para fundação, utilizando perfil laminado hp310x79 (exclusive mobilização e desmobilização). af_01/2020</t>
  </si>
  <si>
    <t>SUPERESTRUTURA</t>
  </si>
  <si>
    <t>Concreto simples usinado fck=35mpa, bombeado, lançado e adensado em superestrutura</t>
  </si>
  <si>
    <t>04.003 </t>
  </si>
  <si>
    <t>Forma plana para estruturas, em tábuas de pinho, 01 uso, inclusive escoramento</t>
  </si>
  <si>
    <t>Guarda-corpo Simples em tubo ferro galvanizado, alt=1,10m, com barras verticais  a cada 11cm (3/4") e barras horizontais (quadro) de 1.1/2" - Rev 02</t>
  </si>
  <si>
    <t>CONTRATADA: MJD CONSTRUÇÕES E SERVIÇOS - CNPJ : 09.523.284/0001-75</t>
  </si>
  <si>
    <t>CASA 2Q (01 UND)</t>
  </si>
  <si>
    <t>Locação de construção de edificação até 200m2, inclusive execução de gabarito de madeira</t>
  </si>
  <si>
    <t>OBRAS EM TERRA</t>
  </si>
  <si>
    <t>01.002.001.001 </t>
  </si>
  <si>
    <t>01.002.001.002 </t>
  </si>
  <si>
    <t>Reaterro manual de valas com espalhamento e compactação utilizando compactador placa vibratória, sem controle do grau de compactação</t>
  </si>
  <si>
    <t>01.002.001.003 </t>
  </si>
  <si>
    <t>Apiloamento manual de fundo de vala</t>
  </si>
  <si>
    <t>ALVENARIA DE PEDRA</t>
  </si>
  <si>
    <t>01.002.002.001 </t>
  </si>
  <si>
    <t>Alvenaria pedra calcárea argamassada c/ cimento e areia traço t-4 (1:5) - 1 saco cimento 50kg / 5 padiolas areia dim. 0,35z0,45x0,23m - Confecção mecânica e transporte</t>
  </si>
  <si>
    <t>CINTAMENTO INFERIOR</t>
  </si>
  <si>
    <t>01.002.003.001 </t>
  </si>
  <si>
    <t>Cintas e vergas em blocos de concreto tipo "u" (calha) 14x19x39, preenchidos com concreto armado fck=15 mpa e treliça de ferro tg 8m</t>
  </si>
  <si>
    <t>01.002.004 </t>
  </si>
  <si>
    <t>CAMADA IMPERMEABILIZADORA</t>
  </si>
  <si>
    <t>01.002.004.001 </t>
  </si>
  <si>
    <t>Forma plana para estruturas, em tábuas de pinho, 04 usos, inclusive escoramento</t>
  </si>
  <si>
    <t>01.002.004.002 </t>
  </si>
  <si>
    <t>Lona plástica preta</t>
  </si>
  <si>
    <t>01.002.004.003 </t>
  </si>
  <si>
    <t>Fornecimento e instalação de tela aço soldada nervurada CA-60, Q-138, malha 10x10cm, ferro 4.2 mm (2,20 kg/m2), painel 2,45x6,0m, Telcon ou similar</t>
  </si>
  <si>
    <t>01.002.004.004 </t>
  </si>
  <si>
    <t>01.003 </t>
  </si>
  <si>
    <t>CINTAMENTO SUPERIOR</t>
  </si>
  <si>
    <t>01.003.001.001 </t>
  </si>
  <si>
    <t>Cintas e vergas em blocos cerâmicos tipo "u" (calha) 9x19x19cm, preenchidos com concreto armado fck=15mpa - Rev. 01</t>
  </si>
  <si>
    <t>01.004 </t>
  </si>
  <si>
    <t>01.004.001 </t>
  </si>
  <si>
    <t>01.004.002 </t>
  </si>
  <si>
    <t>01.004.003 </t>
  </si>
  <si>
    <t>Cobogó de cimento, com único furo, dim: 20 x 20cm</t>
  </si>
  <si>
    <t>01.005 </t>
  </si>
  <si>
    <t>01.005.001 </t>
  </si>
  <si>
    <t>Telhamento com telha cerâmica tipo canal, vermelha, 1ª qualidade - R1</t>
  </si>
  <si>
    <t>01.005.002 </t>
  </si>
  <si>
    <t>Trama de madeira composta por ripas, caibros e terças para telhados de até 2 águas para telha de encaixe de cerâmica ou de concreto, incluso transporte vertical. af_07/2019</t>
  </si>
  <si>
    <t>01.005.003 </t>
  </si>
  <si>
    <t>01.005.004 </t>
  </si>
  <si>
    <t>01.006 </t>
  </si>
  <si>
    <t>ESQUADRIAS DE MADEIRA/ALUMÍNIO</t>
  </si>
  <si>
    <t>01.006.001 </t>
  </si>
  <si>
    <t>Porta em madeira compensada (virola), lisa, semi-ôca, 0.60 x 2.10 m, inclusive batentes e ferragens</t>
  </si>
  <si>
    <t>01.006.002 </t>
  </si>
  <si>
    <t>Porta de abrir em aluminio tipo veneziana, acabamento anodizado natural, sem guarnicao/alizar/vista</t>
  </si>
  <si>
    <t>01.006.003 </t>
  </si>
  <si>
    <t>Janela de alumínio de correr com 4 folhas para vidros, com vidros, batente, acabamento com acetato ou brilhante e ferragens. exclusive alizar e contramarco. fornecimento e instalação. af_12/2019</t>
  </si>
  <si>
    <t>01.007 </t>
  </si>
  <si>
    <t>REVESTIMENTOS INFERIORES</t>
  </si>
  <si>
    <t>01.007.001 </t>
  </si>
  <si>
    <t>01.007.002 </t>
  </si>
  <si>
    <t>Reboco interno de parede, espessura 0,5cm, com argamassa 1:2 cal e areia</t>
  </si>
  <si>
    <t>01.008 </t>
  </si>
  <si>
    <t>REVESTIMENTOS EXTERNOS (FACHADAS)</t>
  </si>
  <si>
    <t>01.008.001 </t>
  </si>
  <si>
    <t>01.008.002 </t>
  </si>
  <si>
    <t>Reboco ou emboço externo, de parede, com argamassa traço t5 - 1:2:8 (cimento / cal / areia), espessura 2,0 cm</t>
  </si>
  <si>
    <t>01.009 </t>
  </si>
  <si>
    <t>PAVIMENTAÇÃO INTERNA/EXTERNA</t>
  </si>
  <si>
    <t>01.009.001 </t>
  </si>
  <si>
    <t>Regularização de base para revest. de pisos com arg. traço t4</t>
  </si>
  <si>
    <t>01.009.002 </t>
  </si>
  <si>
    <t>Piso cimentado liso traço 1:5, e = 2,5 cm</t>
  </si>
  <si>
    <t>01.010 </t>
  </si>
  <si>
    <t>GRANITOS</t>
  </si>
  <si>
    <t>01.010.001 </t>
  </si>
  <si>
    <t>Peitoril granito cinza polido, c/ largura = 17 cm, esp = 2 cm</t>
  </si>
  <si>
    <t>01.010.002 </t>
  </si>
  <si>
    <t>Soleira em granito branco fortaleza, l = 15 cm, e = 2 cm</t>
  </si>
  <si>
    <t>01.011 </t>
  </si>
  <si>
    <t>INSTALAÇÕES HIDRÁULICAS</t>
  </si>
  <si>
    <t>01.011.001 </t>
  </si>
  <si>
    <t>TUBOS E CONEXÕES</t>
  </si>
  <si>
    <t>01.011.001.001 </t>
  </si>
  <si>
    <t>Adaptador de pvc rígido soldável curto c/ bolsa e rosca p/ registro diâm = 25mm x 3/4"</t>
  </si>
  <si>
    <t>01.011.001.002 </t>
  </si>
  <si>
    <t>Joelho 90º de pvc rígido soldável, marrom  diâm = 25mm</t>
  </si>
  <si>
    <t>01.011.001.003 </t>
  </si>
  <si>
    <t>Joelho 90º red. pvc rígido soldável c/bucha de latão, diâm= 25mmx1/2"</t>
  </si>
  <si>
    <t>01.011.001.004 </t>
  </si>
  <si>
    <t>Luva de pvc rígido soldável, marrom, diâm = 25mm</t>
  </si>
  <si>
    <t>01.011.001.005 </t>
  </si>
  <si>
    <t>Luva de pvc soldável e c/rosca, marrom d = 25mmx3/4"</t>
  </si>
  <si>
    <t>01.011.001.006 </t>
  </si>
  <si>
    <t>Tê 90º de pvc rígido soldável, marrom  diâm = 25mm</t>
  </si>
  <si>
    <t>01.011.001.007 </t>
  </si>
  <si>
    <t>Tubo pvc rígido soldável marrom p/ água, d = 25 mm (3/4")</t>
  </si>
  <si>
    <t>01.011.002 </t>
  </si>
  <si>
    <t>REGISTROS E VÁLVULAS</t>
  </si>
  <si>
    <t>01.011.002.001 </t>
  </si>
  <si>
    <t>Registro gaveta bruto 1" (ref 1510 hd) Deca ou similar</t>
  </si>
  <si>
    <t>01.011.002.002 </t>
  </si>
  <si>
    <t>Registro gaveta, base (sem acabamento) d=20mm (3/4"), ref.4509, Deca ou similar</t>
  </si>
  <si>
    <t>01.011.003 </t>
  </si>
  <si>
    <t>RESERVATÓRIOS</t>
  </si>
  <si>
    <t>01.011.003.001 </t>
  </si>
  <si>
    <t>Luva pvc rigido roscavel  d=3 "</t>
  </si>
  <si>
    <t>01.011.004 </t>
  </si>
  <si>
    <t>HIDRÔMETROS</t>
  </si>
  <si>
    <t>01.011.004.001 </t>
  </si>
  <si>
    <t>Fornecimento e assentamento de Hidrômetro multijato ou unijato, Qn 1,5 Qmax  m3/h, DN 15  1/2" Pré-Equipado para Telemetria</t>
  </si>
  <si>
    <t>01.011.004.002 </t>
  </si>
  <si>
    <t>Caixa para proteção de hidrômetro pre-moldada em concreto, para ligaçoes domiciliares, fornecimento e assentamento</t>
  </si>
  <si>
    <t>01.012 </t>
  </si>
  <si>
    <t>INSTALAÇÕES SANITÁRIAS</t>
  </si>
  <si>
    <t>01.012.001 </t>
  </si>
  <si>
    <t>CAIXAS SIFONADAS, RALOS, GRELHAS E ACESSÓRIOS</t>
  </si>
  <si>
    <t>01.012.001.001 </t>
  </si>
  <si>
    <t>Caixa sifonada em pvc,100x150x50mm, acabamento branco, c/grelha e porta grelha</t>
  </si>
  <si>
    <t>01.012.002 </t>
  </si>
  <si>
    <t>CAIXAS DE GORDURA, PASSAGEM, INSPEÇÃO, ETC</t>
  </si>
  <si>
    <t>01.012.002.001 </t>
  </si>
  <si>
    <t>Caixa de inspeção  0.60 x 0.60 x 0.60m</t>
  </si>
  <si>
    <t>01.012.002.002 </t>
  </si>
  <si>
    <t>Caixa de gordura  0.60 x 0.60 x 0.60m</t>
  </si>
  <si>
    <t>01.012.003 </t>
  </si>
  <si>
    <t>01.012.003.001 </t>
  </si>
  <si>
    <t>Bucha de redução longa em pvc rígido c/ anéis, para esgoto secundário, diâm = 50 x 40mm</t>
  </si>
  <si>
    <t>01.012.003.002 </t>
  </si>
  <si>
    <t>Joelho 45° em pvc rígido c/ anéis, para esgoto predial, diâm = 50mm</t>
  </si>
  <si>
    <t>01.012.003.003 </t>
  </si>
  <si>
    <t>Joelho 90° em pvc rígido c/ anéis, para esgoto predial, diâm = 50mm</t>
  </si>
  <si>
    <t>01.012.003.004 </t>
  </si>
  <si>
    <t>Joelho 90° em pvc rígido c/ anéis, para esgoto predial, diâm =100mm</t>
  </si>
  <si>
    <t>01.012.003.005 </t>
  </si>
  <si>
    <t>Joelho de 45° em pvc rígido c/ anéis, para esgoto secundário, diâm = 40mm</t>
  </si>
  <si>
    <t>01.012.003.006 </t>
  </si>
  <si>
    <t>Joelho de 90° em pvc rígido c/ anéis, para esgoto secundário, diâm = 40mm</t>
  </si>
  <si>
    <t>01.012.003.007 </t>
  </si>
  <si>
    <t>Junção simples em pvc rígido c/ anéis, para esgoto primário, diâm = 50 x 50mm</t>
  </si>
  <si>
    <t>01.012.003.008 </t>
  </si>
  <si>
    <t>Junção simples em pvc rígido soldável, para esgoto primário, diâm = 100 x 100mm</t>
  </si>
  <si>
    <t>01.012.003.009 </t>
  </si>
  <si>
    <t>Tê sanitário em pvc rígido c/ anéis, para esgoto primário, diâm = 50 x 50mm</t>
  </si>
  <si>
    <t>01.012.003.010 </t>
  </si>
  <si>
    <t>Terminal de ventilação em pvc rígido c/ anéis, para esgoto primário, diâm = 50mm</t>
  </si>
  <si>
    <t>01.012.003.011 </t>
  </si>
  <si>
    <t>Tubo pvc rígido c/anel borracha, serie normal, p/esgoto predial, d = 100mm</t>
  </si>
  <si>
    <t>01.012.003.012 </t>
  </si>
  <si>
    <t>Tubo pvc rígido c/anel borracha, serie normal, p/esgoto predial, d =  40mm</t>
  </si>
  <si>
    <t>01.012.003.013 </t>
  </si>
  <si>
    <t>Tubo pvc rígido c/anel borracha, serie normal, p/esgoto predial, d =  50mm</t>
  </si>
  <si>
    <t>01.012.004 </t>
  </si>
  <si>
    <t>TRATAMENTO</t>
  </si>
  <si>
    <t>01.012.004.001 </t>
  </si>
  <si>
    <t>Tanque séptico circular, em concreto pré-moldado, diâmetro interno = 1,10 m, altura interna = 2,50 m, volume útil: 2138,2 l (para 5 contribuintes). af_12/2020_pa</t>
  </si>
  <si>
    <t>01.012.004.002 </t>
  </si>
  <si>
    <t>Sumidouro paredes com blocos cerâmicos 6 furos e dimensões internas de 1,50 x 1,00 x 1,50 m</t>
  </si>
  <si>
    <t>01.013 </t>
  </si>
  <si>
    <t>ELÉTRICAS</t>
  </si>
  <si>
    <t>01.013.001 </t>
  </si>
  <si>
    <t>ELETRODUTOS E CONEXÕES</t>
  </si>
  <si>
    <t>01.013.001.001 </t>
  </si>
  <si>
    <t>Eletroduto flexível de pvc (sanfonado), diâm = 20mm (1/2")</t>
  </si>
  <si>
    <t>01.013.001.002 </t>
  </si>
  <si>
    <t>Eletroduto de pvc rígido roscável, diâm = 50mm (1 1/2")</t>
  </si>
  <si>
    <t>01.013.001.003 </t>
  </si>
  <si>
    <t>Curva para eletroduto de pvc rígido roscável, diâm = 50mm (1 1/2")</t>
  </si>
  <si>
    <t>01.013.002 </t>
  </si>
  <si>
    <t>CABOS E FIOS</t>
  </si>
  <si>
    <t>01.013.002.001 </t>
  </si>
  <si>
    <t>Cabo de cobre flexível isolado, seção  1,0mm², 450/ 750v / 70°c</t>
  </si>
  <si>
    <t>01.013.002.002 </t>
  </si>
  <si>
    <t>Cabo de cobre flexível isolado, seção  1,5mm², 450/ 750v / 70°c</t>
  </si>
  <si>
    <t>01.013.002.003 </t>
  </si>
  <si>
    <t>Cabo de cobre flexível isolado, seção  4mm², 450/ 750v / 70°c</t>
  </si>
  <si>
    <t>01.013.002.004 </t>
  </si>
  <si>
    <t>Fio de cobre nu  6mm2 para aterramento</t>
  </si>
  <si>
    <t>01.013.003 </t>
  </si>
  <si>
    <t>DISJUNTORES</t>
  </si>
  <si>
    <t>01.013.003.001 </t>
  </si>
  <si>
    <t>Disjuntor termomagnetico monopolar 15 A, padrão NEMA (Americano - linha preta)</t>
  </si>
  <si>
    <t>01.013.004 </t>
  </si>
  <si>
    <t>QUADROS</t>
  </si>
  <si>
    <t>01.013.004.001 </t>
  </si>
  <si>
    <t>Quadro de distribuição de embutir, em resina termoplástica, para até 03 disjuntores, sem barramento, padrão DIN, exclusive disjuntores</t>
  </si>
  <si>
    <t>01.013.004.002 </t>
  </si>
  <si>
    <t>Quadro de medição monofásico, sem fiação</t>
  </si>
  <si>
    <t>01.013.005 </t>
  </si>
  <si>
    <t>INTERRUPTORES E TOMADAS</t>
  </si>
  <si>
    <t>01.013.005.001 </t>
  </si>
  <si>
    <t>Interruptor 01 seção, com caixa pvc 4"x2"</t>
  </si>
  <si>
    <t>01.013.005.002 </t>
  </si>
  <si>
    <t>Interruptor 01 seção simples, de embutir, com placa, conjugado com tomada 2p+t, ABNT, 10A, inclusive caixa pvc 4x2</t>
  </si>
  <si>
    <t>01.013.005.003 </t>
  </si>
  <si>
    <t>Tomada 2p + t, ABNT, de embutir, 10 A, com placa em pvc</t>
  </si>
  <si>
    <t>01.013.006 </t>
  </si>
  <si>
    <t>CAIXAS DE PASSAGEM E PRÉ-MOLDADA</t>
  </si>
  <si>
    <t>01.013.006.001 </t>
  </si>
  <si>
    <t>Caixa pré moldada em concreto c/tampa para aterramento (20x20x15)cm, padrão Energisa</t>
  </si>
  <si>
    <t>01.013.006.002 </t>
  </si>
  <si>
    <t>*Caixa de passagem cp1-060 (40x40x60cm)</t>
  </si>
  <si>
    <t>01.013.007 </t>
  </si>
  <si>
    <t>01.013.007.001 </t>
  </si>
  <si>
    <t>Poste auxiliar p/entrada energia, em ferro galvanizado d=3" e h=7,0m, com 04 isoladores</t>
  </si>
  <si>
    <t>01.013.007.002 </t>
  </si>
  <si>
    <t>Fita em aço inox, fusimec ou similar - Fornecimento</t>
  </si>
  <si>
    <t>M</t>
  </si>
  <si>
    <t>01.013.007.003 </t>
  </si>
  <si>
    <t>Fornecimento e instalação de haste de aterramento 5/8"x3,00m com conector</t>
  </si>
  <si>
    <t>01.013.007.004 </t>
  </si>
  <si>
    <t>Bocal para lâmpada incandescente</t>
  </si>
  <si>
    <t>01.014 </t>
  </si>
  <si>
    <t>LOUÇAS E METAIS SANITÁRIOS</t>
  </si>
  <si>
    <t>01.014.001 </t>
  </si>
  <si>
    <t>Vaso sanitário convencional, linha popular, c/caixa de descarga de sobrepor AKROS ou similar, assento plastico universal branco ou similar, conjunto de fixação, tubo de descida de embutir e engate plástico - Rev 03</t>
  </si>
  <si>
    <t>01.014.002 </t>
  </si>
  <si>
    <t>Lavatório louça, sem coluna, padrão popular, c/ válvula, sifão, engate e torneira herc ref.1994, todos em plástico, inclusive conj. de fixação ou similares - Rev 03</t>
  </si>
  <si>
    <t>01.014.003 </t>
  </si>
  <si>
    <t>Tanque de mármore sintético com coluna, 22l ou equivalente   fornecimento e instalação. af_01/2020</t>
  </si>
  <si>
    <t>01.014.004 </t>
  </si>
  <si>
    <t>Pia de cozinha com bancada em mármore sintético, dim 1.20x0.50, com 01 cuba, sifão, válvula e torneira todos de plástico, assentada.</t>
  </si>
  <si>
    <t>01.014.005 </t>
  </si>
  <si>
    <t>Torneira plastica para tanque de lavar, HERC 1126, 1/2" ou similar</t>
  </si>
  <si>
    <t>01.014.006 </t>
  </si>
  <si>
    <t>Chuveiro plástico sem registro</t>
  </si>
  <si>
    <t>01.014.007 </t>
  </si>
  <si>
    <t>Meia saboneteira de louça deca ref a380 ou similar</t>
  </si>
  <si>
    <t>01.014.008 </t>
  </si>
  <si>
    <t>Papeleira de plástico, Akros ou similar</t>
  </si>
  <si>
    <t>01.015 </t>
  </si>
  <si>
    <t>PINTURA INTERNA</t>
  </si>
  <si>
    <t>01.015.001 </t>
  </si>
  <si>
    <t>Pintura de acabamento com aplicação de 02 demãos de tinta mineral em pó (Hidracor ou similar)</t>
  </si>
  <si>
    <t>01.015.002 </t>
  </si>
  <si>
    <t>Pintura para superfícies de madeira com lixamento, aplicação de 01 demão de fundo sintético nivelador e 02 demãos de tinta esmalte ou óleo</t>
  </si>
  <si>
    <t>01.016 </t>
  </si>
  <si>
    <t>PINTURA EXTERNA</t>
  </si>
  <si>
    <t>01.016.001 </t>
  </si>
  <si>
    <t>01.017 </t>
  </si>
  <si>
    <t>01.017.001 </t>
  </si>
  <si>
    <t>Placa 20x35 em chapa esmaltada para identificação de logradouros</t>
  </si>
  <si>
    <t>01.018 </t>
  </si>
  <si>
    <t>LIMPEZA</t>
  </si>
  <si>
    <t>01.018.001 </t>
  </si>
  <si>
    <t>Placa de obra (para construcao civil) em chapa galvanizada *n. 22*, adesivada, de *2,4 x 1,2* m (sem postes para fixacao)</t>
  </si>
  <si>
    <t>Locação de serviços de terraplenagem de obras civis</t>
  </si>
  <si>
    <t>RUA DOS FUNDOS (POV.ARROEDOR)</t>
  </si>
  <si>
    <t>Regularização de superfícies com motoniveladora. af_11/2019</t>
  </si>
  <si>
    <t>Execução de passeio (calçada) ou piso de concreto com concreto moldado in loco, usinado, acabamento convencional, não armado. af_08/2022</t>
  </si>
  <si>
    <t>03.001.005 </t>
  </si>
  <si>
    <t>Aterro manual de valas com areia para aterro e compactação mecanizada. af_05/2016</t>
  </si>
  <si>
    <t>03.001.006 </t>
  </si>
  <si>
    <t>Alvenaria de vedação de blocos vazados de concreto de 14x19x39 cm (espessura 14 cm) e argamassa de assentamento com preparo manual. af_12/2021</t>
  </si>
  <si>
    <t>03.001.007 </t>
  </si>
  <si>
    <t>03.001.008 </t>
  </si>
  <si>
    <t>Pintura de meio-fio com tinta branca a base de cal (caiação). af_05/2021</t>
  </si>
  <si>
    <t>Sinalização permanente, vertical,  com placa octogonal de aço, padrão dner, largura=0,75m, com poste de madeira 3,50m fixado com base de concreto 40x40x50</t>
  </si>
  <si>
    <t>04.004 </t>
  </si>
  <si>
    <t>Sinalização permanente, vertical, com placa circular padrão dner diam. = 0,75m, com poste de madeira 3,50m fixado com base de concreto 40x40x50</t>
  </si>
  <si>
    <t>04.005 </t>
  </si>
  <si>
    <t>Poste de ferro galv. Ø 2", h = 2,50m com 2  placas de 20x35cm em chapa esmaltada para identificação de logradouros</t>
  </si>
  <si>
    <t>% executado</t>
  </si>
  <si>
    <t>01.01.002</t>
  </si>
  <si>
    <t>SERVIÇO PRELIMINARES</t>
  </si>
  <si>
    <t>Placa de obra em lona com impressão digital 1,50 x 2,00m, inclusive estrutura em metalon 20 x 20cm e escoramento, instalada - Rev 02 - 09/2021</t>
  </si>
  <si>
    <t>01.02.002</t>
  </si>
  <si>
    <t>Limpeza manual de terreno com vegetação rasteira, incluindo roçagem e queima</t>
  </si>
  <si>
    <t>01.02.003</t>
  </si>
  <si>
    <t>Locação de construção de edificação entre 200 e 1000 m2,  inclusive execução de gabarito de madeira</t>
  </si>
  <si>
    <t>01.02.004</t>
  </si>
  <si>
    <t>01.02.005</t>
  </si>
  <si>
    <t>01.02.006</t>
  </si>
  <si>
    <t>Cintas e vergas em blocos de concreto tipo "u" (calha) 19x19x39, preenchidos com concreto armado fck=15 mpa</t>
  </si>
  <si>
    <t>SUPERESTRUTURA - (Pilares, Cintamento Superior)</t>
  </si>
  <si>
    <t>01.06</t>
  </si>
  <si>
    <t>ELEVAÇÃO</t>
  </si>
  <si>
    <t>01.07</t>
  </si>
  <si>
    <t>01.08</t>
  </si>
  <si>
    <t xml:space="preserve">ESQUADRIAS </t>
  </si>
  <si>
    <t>01.09</t>
  </si>
  <si>
    <t>Madeiramento em massaranduba/madeira de lei, tesoura com vão de  6m a 8 m</t>
  </si>
  <si>
    <t>01.09.002</t>
  </si>
  <si>
    <t>Madeiramento em massaranduba/madeira de lei, acabamento serrado c/ riipão 5x3 e ripa 5x1,5, exclusive peças principais</t>
  </si>
  <si>
    <t>01.09.003</t>
  </si>
  <si>
    <t>01.09.004</t>
  </si>
  <si>
    <t>Calha em chapa de aluminio, desenvolvimento 80 cm</t>
  </si>
  <si>
    <t>01.09.005</t>
  </si>
  <si>
    <t>01.09.006</t>
  </si>
  <si>
    <t>Forro de pvc, em réguas de 10 ou 20 cm, aplicado,  inclusive estrutura para fixação (perfis em PVC) marca Araforros ou similar, instalado - Rev 06_10/2021</t>
  </si>
  <si>
    <t>01.10</t>
  </si>
  <si>
    <t>Ponto de luz em teto ou parede, com eletroduto pvc rígido embutido Ø 3/4"</t>
  </si>
  <si>
    <t>01.10.002</t>
  </si>
  <si>
    <t>Ponto de tomada 3p para ar condicionado até 3000 va, com eletroduto de pvc rígido embutido  Ø 3/4", incluindo conjunto astop/30a-220v, inclusive aterramento</t>
  </si>
  <si>
    <t>pt</t>
  </si>
  <si>
    <t>01.10.003</t>
  </si>
  <si>
    <t>Ponto de tomada 2p+t, ABNT, de embutir, 10 A, com eletroduto de pvc flexível sanfonado embutido Ø 3/4", fio rigido 2,5mm² (fio 12), inclusive placa em pvc e aterramento</t>
  </si>
  <si>
    <t>Ponto de interruptor 03 seções embutido, com eletroduto de pvc flexível sanfonado Ø 3/4"</t>
  </si>
  <si>
    <t>01.10.005</t>
  </si>
  <si>
    <t>Ponto de interruptor 01 seção (1 s) embutido com eletroduto de pvc flexível sanfonado Ø 3/4"</t>
  </si>
  <si>
    <t>01.10.006 </t>
  </si>
  <si>
    <t>Luminária de sobrepor, (tecnolux ref.FLP-6478/2x20) Tubled corpo/ refletor e aletas fabricadas em chapa de aço tratada e pintada em epoxi branco, para uso de 2 lampadas tubled de 20w</t>
  </si>
  <si>
    <t>01.10.007</t>
  </si>
  <si>
    <t>Ponto de interruptor 02 seções (2 s) embutido com eletroduto de pvc flexível sanfonado embutido Ø 3/4"</t>
  </si>
  <si>
    <t>01.10.008</t>
  </si>
  <si>
    <t>Plafon E-27</t>
  </si>
  <si>
    <t>01.11</t>
  </si>
  <si>
    <t>Pintura para interiores, sobre paredes ou tetos, com lixamento, aplicação de 01 demão de líquido selador, 02 demãos de massa corrida e 02 demãos de tinta pva latex convencional para interiores. Rev 03_04/2022</t>
  </si>
  <si>
    <t>01.11.002</t>
  </si>
  <si>
    <t>Pintura para exteriores, sobre paredes, com lixamento, aplicação de 01 demão de líquido selador acrílico, 02 demãos de massa acrílica e 02 demãos de tinta pva latex convencional para exteriores - Rev 03</t>
  </si>
  <si>
    <t>01.11.003</t>
  </si>
  <si>
    <t>Pintura sobre superfícies de madeira com aplicação de 01 demão de fundo sintético nivelador, 01 demão de massa a óleo e 02 demãos de tinta esmalte</t>
  </si>
  <si>
    <t>01.12</t>
  </si>
  <si>
    <t>01.12.001 </t>
  </si>
  <si>
    <t>Quadro escolar em fórmica branca com moldura</t>
  </si>
  <si>
    <t>01.12.002</t>
  </si>
  <si>
    <t>CONSTRUÇÃO DE 03 SALAS NA ESCOLA FERNANDO RIBEIRO FRANCO</t>
  </si>
  <si>
    <t>CONSTRUÇÃO DE 03 SALAS NA ESCOLA MANOEL ROSENDO</t>
  </si>
  <si>
    <t>Camada impermeabilizadora, espessura = 5,0cm, c/ concreto fck = 15mpa</t>
  </si>
  <si>
    <t>Piso alta resistencia, branco, e=12mm, aplicado com juntas, polido até o esmeril 400 e encerado, exclusive argamassa de regualrização</t>
  </si>
  <si>
    <t>Piso em concreto simples desempolado, fck = 15 MPa, e = 7 cm - Não inclui formas para juntas de concretagem</t>
  </si>
  <si>
    <t>Cintas e vergas em concreto armado pré-moldado fck=15 mpa, seção 9x12cm</t>
  </si>
  <si>
    <t>Porta em madeira compensada (canela), lisa, semi-ôca, 0.90 x 2.10 m, inclusive batentes e ferragens</t>
  </si>
  <si>
    <t>Janela em alumínio, cor N/P/B, tipo moldura-vidro, max-ar, exclusive vidro</t>
  </si>
  <si>
    <t>Vidro liso incolor 4mm - Rev 01_10/2021</t>
  </si>
  <si>
    <t>DOCUMENTAÇÃO COMPROBATÓRIA DE QUANTIDADES E VALORES PAGOS EM ANEXO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</si>
</sst>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_-* #,##0.00_-;\-* #,##0.00_-;_-* &quot;-&quot;??_-;_-@_-"/>
    <numFmt numFmtId="167" formatCode="&quot;R$&quot;#,##0.00"/>
    <numFmt numFmtId="168" formatCode="#,##0.000"/>
    <numFmt numFmtId="169" formatCode="##.##000##"/>
  </numFmts>
  <fonts count="2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color rgb="FF000000"/>
      <name val="Arial"/>
      <family val="2"/>
    </font>
    <font>
      <sz val="11"/>
      <color rgb="FFFF0000"/>
      <name val="Calibri"/>
      <family val="2"/>
      <charset val="1"/>
    </font>
    <font>
      <sz val="11"/>
      <color rgb="FF0070C0"/>
      <name val="Calibri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b/>
      <sz val="9"/>
      <color rgb="FF000000"/>
      <name val="Arial"/>
      <family val="2"/>
      <charset val="1"/>
    </font>
    <font>
      <b/>
      <sz val="9"/>
      <name val="Courier New"/>
      <family val="3"/>
    </font>
    <font>
      <b/>
      <sz val="12"/>
      <color theme="1"/>
      <name val="Arial"/>
      <family val="2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B050"/>
      <name val="Arial"/>
      <family val="2"/>
    </font>
    <font>
      <b/>
      <sz val="8"/>
      <name val="Courier New"/>
      <family val="3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sz val="9"/>
      <color rgb="FF000000"/>
      <name val="Calibri "/>
    </font>
    <font>
      <sz val="9"/>
      <color theme="1"/>
      <name val="Calibri "/>
    </font>
    <font>
      <sz val="9"/>
      <name val="Calibri "/>
    </font>
    <font>
      <sz val="9"/>
      <color rgb="FF000000"/>
      <name val="Calibri "/>
    </font>
  </fonts>
  <fills count="14">
    <fill>
      <patternFill patternType="none"/>
    </fill>
    <fill>
      <patternFill patternType="gray125"/>
    </fill>
    <fill>
      <patternFill patternType="solid">
        <fgColor theme="8" tint="0.59999389629810485"/>
        <bgColor rgb="FFFFFF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CC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CC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BDB"/>
        <bgColor rgb="FFF2DBDB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9" fillId="0" borderId="0"/>
    <xf numFmtId="9" fontId="3" fillId="0" borderId="0" applyFont="0" applyFill="0" applyBorder="0" applyAlignment="0" applyProtection="0"/>
    <xf numFmtId="0" fontId="3" fillId="0" borderId="0"/>
  </cellStyleXfs>
  <cellXfs count="273">
    <xf numFmtId="0" fontId="0" fillId="0" borderId="0" xfId="0"/>
    <xf numFmtId="0" fontId="1" fillId="0" borderId="1" xfId="0" applyFont="1" applyBorder="1" applyAlignment="1">
      <alignment horizontal="left" wrapText="1"/>
    </xf>
    <xf numFmtId="0" fontId="4" fillId="0" borderId="0" xfId="0" applyFont="1"/>
    <xf numFmtId="0" fontId="4" fillId="0" borderId="1" xfId="0" applyFont="1" applyBorder="1" applyAlignment="1">
      <alignment horizontal="left" vertical="top" wrapText="1" indent="1"/>
    </xf>
    <xf numFmtId="0" fontId="7" fillId="0" borderId="0" xfId="0" applyFont="1"/>
    <xf numFmtId="0" fontId="8" fillId="0" borderId="0" xfId="0" applyFont="1"/>
    <xf numFmtId="165" fontId="3" fillId="0" borderId="0" xfId="2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top" wrapText="1" inden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165" fontId="6" fillId="3" borderId="1" xfId="2" applyFont="1" applyFill="1" applyBorder="1"/>
    <xf numFmtId="165" fontId="9" fillId="0" borderId="1" xfId="2" applyFont="1" applyBorder="1"/>
    <xf numFmtId="165" fontId="9" fillId="0" borderId="1" xfId="2" applyFont="1" applyFill="1" applyBorder="1"/>
    <xf numFmtId="166" fontId="1" fillId="0" borderId="1" xfId="1" applyFont="1" applyBorder="1" applyAlignment="1">
      <alignment horizontal="center"/>
    </xf>
    <xf numFmtId="166" fontId="1" fillId="0" borderId="1" xfId="1" applyFont="1" applyBorder="1" applyAlignment="1">
      <alignment horizontal="right"/>
    </xf>
    <xf numFmtId="166" fontId="6" fillId="3" borderId="1" xfId="1" applyFont="1" applyFill="1" applyBorder="1" applyAlignment="1">
      <alignment horizontal="center"/>
    </xf>
    <xf numFmtId="166" fontId="6" fillId="3" borderId="1" xfId="1" applyFont="1" applyFill="1" applyBorder="1" applyAlignment="1">
      <alignment horizontal="right"/>
    </xf>
    <xf numFmtId="166" fontId="4" fillId="0" borderId="0" xfId="1" applyFont="1" applyAlignment="1">
      <alignment horizontal="center"/>
    </xf>
    <xf numFmtId="166" fontId="4" fillId="0" borderId="0" xfId="1" applyFont="1" applyAlignment="1">
      <alignment horizontal="right"/>
    </xf>
    <xf numFmtId="0" fontId="2" fillId="6" borderId="1" xfId="0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left" vertical="top" wrapText="1" indent="1"/>
    </xf>
    <xf numFmtId="166" fontId="1" fillId="6" borderId="1" xfId="1" applyFont="1" applyFill="1" applyBorder="1" applyAlignment="1">
      <alignment horizontal="center"/>
    </xf>
    <xf numFmtId="166" fontId="1" fillId="6" borderId="1" xfId="1" applyFont="1" applyFill="1" applyBorder="1" applyAlignment="1">
      <alignment horizontal="right"/>
    </xf>
    <xf numFmtId="0" fontId="0" fillId="6" borderId="0" xfId="0" applyFill="1"/>
    <xf numFmtId="0" fontId="1" fillId="0" borderId="20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9" fillId="0" borderId="20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4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right"/>
    </xf>
    <xf numFmtId="2" fontId="9" fillId="7" borderId="1" xfId="0" applyNumberFormat="1" applyFont="1" applyFill="1" applyBorder="1"/>
    <xf numFmtId="2" fontId="9" fillId="0" borderId="1" xfId="0" applyNumberFormat="1" applyFont="1" applyBorder="1"/>
    <xf numFmtId="0" fontId="2" fillId="6" borderId="20" xfId="0" applyFont="1" applyFill="1" applyBorder="1" applyAlignment="1">
      <alignment horizontal="left" wrapText="1"/>
    </xf>
    <xf numFmtId="4" fontId="1" fillId="6" borderId="1" xfId="0" applyNumberFormat="1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right"/>
    </xf>
    <xf numFmtId="4" fontId="2" fillId="6" borderId="1" xfId="0" applyNumberFormat="1" applyFont="1" applyFill="1" applyBorder="1" applyAlignment="1">
      <alignment horizontal="center"/>
    </xf>
    <xf numFmtId="4" fontId="2" fillId="6" borderId="1" xfId="0" applyNumberFormat="1" applyFont="1" applyFill="1" applyBorder="1" applyAlignment="1">
      <alignment horizontal="right"/>
    </xf>
    <xf numFmtId="165" fontId="9" fillId="6" borderId="1" xfId="2" applyFont="1" applyFill="1" applyBorder="1"/>
    <xf numFmtId="0" fontId="10" fillId="6" borderId="20" xfId="0" applyFont="1" applyFill="1" applyBorder="1" applyAlignment="1">
      <alignment horizontal="left" wrapText="1"/>
    </xf>
    <xf numFmtId="0" fontId="10" fillId="6" borderId="1" xfId="0" applyFont="1" applyFill="1" applyBorder="1" applyAlignment="1">
      <alignment horizontal="left" wrapText="1"/>
    </xf>
    <xf numFmtId="4" fontId="10" fillId="6" borderId="1" xfId="0" applyNumberFormat="1" applyFont="1" applyFill="1" applyBorder="1" applyAlignment="1">
      <alignment horizontal="center"/>
    </xf>
    <xf numFmtId="4" fontId="10" fillId="6" borderId="1" xfId="0" applyNumberFormat="1" applyFont="1" applyFill="1" applyBorder="1" applyAlignment="1">
      <alignment horizontal="right"/>
    </xf>
    <xf numFmtId="2" fontId="10" fillId="6" borderId="1" xfId="0" applyNumberFormat="1" applyFont="1" applyFill="1" applyBorder="1"/>
    <xf numFmtId="165" fontId="1" fillId="6" borderId="1" xfId="2" applyFont="1" applyFill="1" applyBorder="1" applyAlignment="1">
      <alignment horizontal="right"/>
    </xf>
    <xf numFmtId="165" fontId="13" fillId="6" borderId="1" xfId="2" applyFont="1" applyFill="1" applyBorder="1" applyAlignment="1">
      <alignment horizontal="right"/>
    </xf>
    <xf numFmtId="165" fontId="1" fillId="0" borderId="1" xfId="2" applyFont="1" applyBorder="1" applyAlignment="1">
      <alignment horizontal="right"/>
    </xf>
    <xf numFmtId="165" fontId="2" fillId="6" borderId="1" xfId="2" applyFont="1" applyFill="1" applyBorder="1" applyAlignment="1">
      <alignment horizontal="right"/>
    </xf>
    <xf numFmtId="165" fontId="9" fillId="0" borderId="1" xfId="2" applyFont="1" applyBorder="1" applyAlignment="1">
      <alignment horizontal="right"/>
    </xf>
    <xf numFmtId="165" fontId="4" fillId="0" borderId="0" xfId="2" applyFont="1"/>
    <xf numFmtId="165" fontId="10" fillId="6" borderId="1" xfId="2" applyFont="1" applyFill="1" applyBorder="1"/>
    <xf numFmtId="165" fontId="10" fillId="5" borderId="1" xfId="2" applyFont="1" applyFill="1" applyBorder="1"/>
    <xf numFmtId="165" fontId="6" fillId="5" borderId="1" xfId="2" applyFont="1" applyFill="1" applyBorder="1"/>
    <xf numFmtId="0" fontId="14" fillId="6" borderId="1" xfId="0" applyFont="1" applyFill="1" applyBorder="1" applyAlignment="1">
      <alignment horizontal="left" vertical="top" wrapText="1"/>
    </xf>
    <xf numFmtId="166" fontId="14" fillId="6" borderId="1" xfId="1" applyFont="1" applyFill="1" applyBorder="1" applyAlignment="1">
      <alignment horizontal="righ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166" fontId="15" fillId="0" borderId="1" xfId="1" applyFont="1" applyFill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/>
    </xf>
    <xf numFmtId="165" fontId="13" fillId="0" borderId="1" xfId="2" applyFont="1" applyFill="1" applyBorder="1" applyAlignment="1">
      <alignment horizontal="right"/>
    </xf>
    <xf numFmtId="165" fontId="1" fillId="0" borderId="1" xfId="2" applyFont="1" applyFill="1" applyBorder="1" applyAlignment="1">
      <alignment horizontal="right"/>
    </xf>
    <xf numFmtId="165" fontId="14" fillId="6" borderId="1" xfId="2" applyFont="1" applyFill="1" applyBorder="1" applyAlignment="1">
      <alignment horizontal="left" vertical="top" wrapText="1"/>
    </xf>
    <xf numFmtId="165" fontId="15" fillId="0" borderId="1" xfId="2" applyFont="1" applyFill="1" applyBorder="1" applyAlignment="1">
      <alignment horizontal="right" vertical="top" wrapText="1"/>
    </xf>
    <xf numFmtId="166" fontId="1" fillId="0" borderId="8" xfId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166" fontId="1" fillId="0" borderId="1" xfId="1" applyFont="1" applyFill="1" applyBorder="1" applyAlignment="1">
      <alignment horizontal="right"/>
    </xf>
    <xf numFmtId="166" fontId="6" fillId="0" borderId="1" xfId="1" applyFont="1" applyFill="1" applyBorder="1" applyAlignment="1">
      <alignment horizontal="right"/>
    </xf>
    <xf numFmtId="166" fontId="4" fillId="0" borderId="1" xfId="1" applyFont="1" applyFill="1" applyBorder="1" applyAlignment="1">
      <alignment horizontal="right"/>
    </xf>
    <xf numFmtId="0" fontId="1" fillId="6" borderId="1" xfId="0" applyFont="1" applyFill="1" applyBorder="1" applyAlignment="1">
      <alignment horizontal="center"/>
    </xf>
    <xf numFmtId="166" fontId="4" fillId="6" borderId="1" xfId="1" applyFont="1" applyFill="1" applyBorder="1" applyAlignment="1">
      <alignment horizontal="right"/>
    </xf>
    <xf numFmtId="165" fontId="4" fillId="6" borderId="1" xfId="2" applyFont="1" applyFill="1" applyBorder="1"/>
    <xf numFmtId="0" fontId="7" fillId="6" borderId="0" xfId="0" applyFont="1" applyFill="1"/>
    <xf numFmtId="165" fontId="1" fillId="0" borderId="8" xfId="2" applyFont="1" applyBorder="1" applyAlignment="1">
      <alignment horizontal="right"/>
    </xf>
    <xf numFmtId="0" fontId="0" fillId="6" borderId="1" xfId="0" applyFill="1" applyBorder="1"/>
    <xf numFmtId="166" fontId="1" fillId="0" borderId="21" xfId="1" applyFont="1" applyFill="1" applyBorder="1" applyAlignment="1">
      <alignment horizontal="center"/>
    </xf>
    <xf numFmtId="166" fontId="1" fillId="0" borderId="1" xfId="1" applyFont="1" applyFill="1" applyBorder="1" applyAlignment="1">
      <alignment horizontal="center"/>
    </xf>
    <xf numFmtId="0" fontId="1" fillId="0" borderId="21" xfId="0" applyFont="1" applyBorder="1" applyAlignment="1">
      <alignment horizontal="left" wrapText="1"/>
    </xf>
    <xf numFmtId="0" fontId="1" fillId="0" borderId="21" xfId="0" applyFont="1" applyBorder="1" applyAlignment="1">
      <alignment horizontal="center"/>
    </xf>
    <xf numFmtId="4" fontId="1" fillId="0" borderId="21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166" fontId="2" fillId="6" borderId="1" xfId="1" applyFont="1" applyFill="1" applyBorder="1" applyAlignment="1">
      <alignment horizontal="center"/>
    </xf>
    <xf numFmtId="165" fontId="1" fillId="6" borderId="1" xfId="2" applyFont="1" applyFill="1" applyBorder="1"/>
    <xf numFmtId="165" fontId="2" fillId="6" borderId="1" xfId="2" applyFont="1" applyFill="1" applyBorder="1"/>
    <xf numFmtId="0" fontId="10" fillId="9" borderId="1" xfId="0" applyFont="1" applyFill="1" applyBorder="1" applyAlignment="1">
      <alignment horizontal="left" wrapText="1"/>
    </xf>
    <xf numFmtId="0" fontId="9" fillId="9" borderId="1" xfId="0" applyFont="1" applyFill="1" applyBorder="1" applyAlignment="1">
      <alignment horizontal="center"/>
    </xf>
    <xf numFmtId="166" fontId="9" fillId="9" borderId="1" xfId="1" applyFont="1" applyFill="1" applyBorder="1" applyAlignment="1">
      <alignment horizontal="right"/>
    </xf>
    <xf numFmtId="0" fontId="9" fillId="0" borderId="1" xfId="0" applyFont="1" applyBorder="1" applyAlignment="1">
      <alignment horizontal="center"/>
    </xf>
    <xf numFmtId="166" fontId="9" fillId="0" borderId="1" xfId="1" applyFont="1" applyFill="1" applyBorder="1" applyAlignment="1">
      <alignment horizontal="right"/>
    </xf>
    <xf numFmtId="2" fontId="9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left" wrapText="1"/>
    </xf>
    <xf numFmtId="2" fontId="9" fillId="9" borderId="1" xfId="0" applyNumberFormat="1" applyFont="1" applyFill="1" applyBorder="1" applyAlignment="1">
      <alignment horizontal="center"/>
    </xf>
    <xf numFmtId="0" fontId="9" fillId="9" borderId="1" xfId="0" applyFont="1" applyFill="1" applyBorder="1" applyAlignment="1">
      <alignment horizontal="left" wrapText="1"/>
    </xf>
    <xf numFmtId="166" fontId="9" fillId="0" borderId="1" xfId="1" applyFont="1" applyBorder="1" applyAlignment="1">
      <alignment horizontal="center"/>
    </xf>
    <xf numFmtId="166" fontId="9" fillId="9" borderId="1" xfId="1" applyFont="1" applyFill="1" applyBorder="1" applyAlignment="1">
      <alignment horizontal="center"/>
    </xf>
    <xf numFmtId="2" fontId="16" fillId="9" borderId="1" xfId="0" applyNumberFormat="1" applyFont="1" applyFill="1" applyBorder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166" fontId="6" fillId="6" borderId="1" xfId="1" applyFont="1" applyFill="1" applyBorder="1" applyAlignment="1">
      <alignment horizontal="right"/>
    </xf>
    <xf numFmtId="0" fontId="18" fillId="11" borderId="8" xfId="0" applyFont="1" applyFill="1" applyBorder="1" applyAlignment="1">
      <alignment horizontal="left" vertical="center"/>
    </xf>
    <xf numFmtId="0" fontId="18" fillId="11" borderId="23" xfId="0" applyFont="1" applyFill="1" applyBorder="1" applyAlignment="1">
      <alignment vertical="center" wrapText="1"/>
    </xf>
    <xf numFmtId="0" fontId="18" fillId="11" borderId="5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left" wrapText="1"/>
    </xf>
    <xf numFmtId="0" fontId="19" fillId="0" borderId="21" xfId="0" applyFont="1" applyBorder="1" applyAlignment="1">
      <alignment horizontal="center"/>
    </xf>
    <xf numFmtId="0" fontId="19" fillId="0" borderId="24" xfId="0" applyFont="1" applyBorder="1" applyAlignment="1">
      <alignment horizontal="left" wrapText="1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left" wrapText="1"/>
    </xf>
    <xf numFmtId="0" fontId="19" fillId="0" borderId="26" xfId="0" applyFont="1" applyBorder="1" applyAlignment="1">
      <alignment horizontal="center"/>
    </xf>
    <xf numFmtId="168" fontId="18" fillId="12" borderId="1" xfId="0" applyNumberFormat="1" applyFont="1" applyFill="1" applyBorder="1" applyAlignment="1">
      <alignment horizontal="left" vertical="center"/>
    </xf>
    <xf numFmtId="2" fontId="18" fillId="12" borderId="1" xfId="0" applyNumberFormat="1" applyFont="1" applyFill="1" applyBorder="1" applyAlignment="1">
      <alignment vertical="center"/>
    </xf>
    <xf numFmtId="168" fontId="18" fillId="12" borderId="5" xfId="0" applyNumberFormat="1" applyFont="1" applyFill="1" applyBorder="1" applyAlignment="1">
      <alignment horizontal="center" vertical="center"/>
    </xf>
    <xf numFmtId="0" fontId="19" fillId="0" borderId="26" xfId="0" applyFont="1" applyBorder="1" applyAlignment="1">
      <alignment horizontal="left" wrapText="1"/>
    </xf>
    <xf numFmtId="0" fontId="19" fillId="0" borderId="25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27" xfId="0" applyFont="1" applyBorder="1" applyAlignment="1">
      <alignment horizontal="left" wrapText="1"/>
    </xf>
    <xf numFmtId="0" fontId="19" fillId="0" borderId="8" xfId="0" applyFont="1" applyBorder="1" applyAlignment="1">
      <alignment horizontal="left" wrapText="1"/>
    </xf>
    <xf numFmtId="166" fontId="18" fillId="11" borderId="6" xfId="1" applyFont="1" applyFill="1" applyBorder="1" applyAlignment="1">
      <alignment vertical="center"/>
    </xf>
    <xf numFmtId="166" fontId="19" fillId="0" borderId="21" xfId="1" applyFont="1" applyBorder="1" applyAlignment="1">
      <alignment horizontal="right"/>
    </xf>
    <xf numFmtId="166" fontId="19" fillId="0" borderId="24" xfId="1" applyFont="1" applyBorder="1" applyAlignment="1">
      <alignment horizontal="right"/>
    </xf>
    <xf numFmtId="166" fontId="19" fillId="0" borderId="26" xfId="1" applyFont="1" applyBorder="1" applyAlignment="1">
      <alignment horizontal="right"/>
    </xf>
    <xf numFmtId="166" fontId="18" fillId="12" borderId="6" xfId="1" applyFont="1" applyFill="1" applyBorder="1" applyAlignment="1">
      <alignment vertical="center"/>
    </xf>
    <xf numFmtId="166" fontId="19" fillId="0" borderId="27" xfId="1" applyFont="1" applyBorder="1" applyAlignment="1">
      <alignment horizontal="right"/>
    </xf>
    <xf numFmtId="166" fontId="19" fillId="0" borderId="25" xfId="1" applyFont="1" applyBorder="1" applyAlignment="1">
      <alignment horizontal="right"/>
    </xf>
    <xf numFmtId="166" fontId="19" fillId="0" borderId="8" xfId="1" applyFont="1" applyBorder="1" applyAlignment="1">
      <alignment horizontal="right"/>
    </xf>
    <xf numFmtId="165" fontId="19" fillId="0" borderId="21" xfId="2" applyFont="1" applyBorder="1" applyAlignment="1">
      <alignment horizontal="right"/>
    </xf>
    <xf numFmtId="165" fontId="19" fillId="0" borderId="24" xfId="2" applyFont="1" applyBorder="1" applyAlignment="1">
      <alignment horizontal="right"/>
    </xf>
    <xf numFmtId="165" fontId="19" fillId="0" borderId="25" xfId="2" applyFont="1" applyBorder="1" applyAlignment="1">
      <alignment horizontal="right"/>
    </xf>
    <xf numFmtId="165" fontId="19" fillId="0" borderId="8" xfId="2" applyFont="1" applyBorder="1" applyAlignment="1">
      <alignment horizontal="right"/>
    </xf>
    <xf numFmtId="166" fontId="19" fillId="0" borderId="1" xfId="1" applyFont="1" applyBorder="1" applyAlignment="1">
      <alignment horizontal="right"/>
    </xf>
    <xf numFmtId="166" fontId="20" fillId="0" borderId="0" xfId="1" applyFont="1" applyAlignment="1">
      <alignment horizontal="right"/>
    </xf>
    <xf numFmtId="4" fontId="20" fillId="0" borderId="24" xfId="0" applyNumberFormat="1" applyFont="1" applyBorder="1" applyAlignment="1">
      <alignment horizontal="center" vertical="center"/>
    </xf>
    <xf numFmtId="4" fontId="20" fillId="0" borderId="18" xfId="0" applyNumberFormat="1" applyFont="1" applyBorder="1" applyAlignment="1">
      <alignment horizontal="center" vertical="center"/>
    </xf>
    <xf numFmtId="4" fontId="20" fillId="0" borderId="26" xfId="0" applyNumberFormat="1" applyFont="1" applyBorder="1" applyAlignment="1">
      <alignment horizontal="center" vertical="center"/>
    </xf>
    <xf numFmtId="4" fontId="20" fillId="11" borderId="6" xfId="0" applyNumberFormat="1" applyFont="1" applyFill="1" applyBorder="1" applyAlignment="1">
      <alignment vertical="center"/>
    </xf>
    <xf numFmtId="168" fontId="20" fillId="12" borderId="6" xfId="0" applyNumberFormat="1" applyFont="1" applyFill="1" applyBorder="1" applyAlignment="1">
      <alignment vertical="center"/>
    </xf>
    <xf numFmtId="10" fontId="6" fillId="3" borderId="1" xfId="4" applyNumberFormat="1" applyFont="1" applyFill="1" applyBorder="1"/>
    <xf numFmtId="165" fontId="19" fillId="0" borderId="1" xfId="2" applyFont="1" applyBorder="1" applyAlignment="1">
      <alignment horizontal="right"/>
    </xf>
    <xf numFmtId="165" fontId="21" fillId="0" borderId="1" xfId="2" applyFont="1" applyBorder="1"/>
    <xf numFmtId="166" fontId="0" fillId="0" borderId="0" xfId="0" applyNumberFormat="1"/>
    <xf numFmtId="166" fontId="0" fillId="0" borderId="1" xfId="0" applyNumberFormat="1" applyBorder="1"/>
    <xf numFmtId="2" fontId="18" fillId="12" borderId="1" xfId="0" applyNumberFormat="1" applyFont="1" applyFill="1" applyBorder="1" applyAlignment="1">
      <alignment vertical="center" wrapText="1"/>
    </xf>
    <xf numFmtId="2" fontId="18" fillId="12" borderId="1" xfId="1" applyNumberFormat="1" applyFont="1" applyFill="1" applyBorder="1" applyAlignment="1">
      <alignment vertical="center"/>
    </xf>
    <xf numFmtId="0" fontId="18" fillId="12" borderId="1" xfId="0" applyFont="1" applyFill="1" applyBorder="1" applyAlignment="1">
      <alignment horizontal="left" vertical="center"/>
    </xf>
    <xf numFmtId="0" fontId="18" fillId="12" borderId="1" xfId="0" applyFont="1" applyFill="1" applyBorder="1" applyAlignment="1">
      <alignment vertical="center" wrapText="1"/>
    </xf>
    <xf numFmtId="0" fontId="18" fillId="1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center"/>
    </xf>
    <xf numFmtId="2" fontId="19" fillId="0" borderId="1" xfId="0" applyNumberFormat="1" applyFont="1" applyBorder="1" applyAlignment="1">
      <alignment horizontal="right"/>
    </xf>
    <xf numFmtId="168" fontId="18" fillId="12" borderId="1" xfId="0" applyNumberFormat="1" applyFont="1" applyFill="1" applyBorder="1" applyAlignment="1">
      <alignment horizontal="center" vertical="center"/>
    </xf>
    <xf numFmtId="169" fontId="19" fillId="0" borderId="1" xfId="0" applyNumberFormat="1" applyFont="1" applyBorder="1" applyAlignment="1">
      <alignment horizontal="right"/>
    </xf>
    <xf numFmtId="168" fontId="20" fillId="0" borderId="1" xfId="0" applyNumberFormat="1" applyFont="1" applyBorder="1" applyAlignment="1">
      <alignment vertical="center"/>
    </xf>
    <xf numFmtId="2" fontId="20" fillId="0" borderId="1" xfId="0" applyNumberFormat="1" applyFont="1" applyBorder="1" applyAlignment="1">
      <alignment vertical="center" wrapText="1"/>
    </xf>
    <xf numFmtId="168" fontId="20" fillId="0" borderId="1" xfId="0" applyNumberFormat="1" applyFont="1" applyBorder="1" applyAlignment="1">
      <alignment horizontal="center" vertical="center"/>
    </xf>
    <xf numFmtId="2" fontId="20" fillId="0" borderId="1" xfId="0" applyNumberFormat="1" applyFont="1" applyBorder="1" applyAlignment="1">
      <alignment vertical="center"/>
    </xf>
    <xf numFmtId="165" fontId="18" fillId="12" borderId="1" xfId="2" applyFont="1" applyFill="1" applyBorder="1" applyAlignment="1">
      <alignment vertical="center"/>
    </xf>
    <xf numFmtId="0" fontId="23" fillId="13" borderId="31" xfId="0" applyFont="1" applyFill="1" applyBorder="1" applyAlignment="1">
      <alignment horizontal="left" vertical="center"/>
    </xf>
    <xf numFmtId="0" fontId="23" fillId="13" borderId="32" xfId="0" applyFont="1" applyFill="1" applyBorder="1" applyAlignment="1">
      <alignment vertical="center" wrapText="1"/>
    </xf>
    <xf numFmtId="0" fontId="23" fillId="13" borderId="33" xfId="0" applyFont="1" applyFill="1" applyBorder="1" applyAlignment="1">
      <alignment horizontal="center" vertical="center"/>
    </xf>
    <xf numFmtId="168" fontId="22" fillId="0" borderId="34" xfId="0" applyNumberFormat="1" applyFont="1" applyBorder="1" applyAlignment="1">
      <alignment vertical="center"/>
    </xf>
    <xf numFmtId="168" fontId="23" fillId="13" borderId="30" xfId="0" applyNumberFormat="1" applyFont="1" applyFill="1" applyBorder="1" applyAlignment="1">
      <alignment horizontal="left" vertical="center"/>
    </xf>
    <xf numFmtId="2" fontId="23" fillId="13" borderId="30" xfId="0" applyNumberFormat="1" applyFont="1" applyFill="1" applyBorder="1" applyAlignment="1">
      <alignment vertical="center"/>
    </xf>
    <xf numFmtId="2" fontId="22" fillId="0" borderId="34" xfId="0" applyNumberFormat="1" applyFont="1" applyBorder="1" applyAlignment="1">
      <alignment vertical="center"/>
    </xf>
    <xf numFmtId="168" fontId="23" fillId="13" borderId="33" xfId="0" applyNumberFormat="1" applyFont="1" applyFill="1" applyBorder="1" applyAlignment="1">
      <alignment horizontal="center" vertical="center"/>
    </xf>
    <xf numFmtId="2" fontId="22" fillId="0" borderId="37" xfId="0" applyNumberFormat="1" applyFont="1" applyBorder="1" applyAlignment="1">
      <alignment vertical="center" wrapText="1"/>
    </xf>
    <xf numFmtId="2" fontId="23" fillId="13" borderId="30" xfId="0" applyNumberFormat="1" applyFont="1" applyFill="1" applyBorder="1" applyAlignment="1">
      <alignment vertical="center" wrapText="1"/>
    </xf>
    <xf numFmtId="2" fontId="22" fillId="0" borderId="38" xfId="0" applyNumberFormat="1" applyFont="1" applyBorder="1" applyAlignment="1">
      <alignment vertical="center" wrapText="1"/>
    </xf>
    <xf numFmtId="0" fontId="24" fillId="0" borderId="36" xfId="0" applyFont="1" applyBorder="1" applyAlignment="1">
      <alignment horizontal="left" wrapText="1"/>
    </xf>
    <xf numFmtId="0" fontId="24" fillId="0" borderId="43" xfId="0" applyFont="1" applyBorder="1" applyAlignment="1">
      <alignment horizontal="left" wrapText="1"/>
    </xf>
    <xf numFmtId="0" fontId="24" fillId="0" borderId="37" xfId="0" applyFont="1" applyBorder="1" applyAlignment="1">
      <alignment horizontal="left" wrapText="1"/>
    </xf>
    <xf numFmtId="0" fontId="24" fillId="0" borderId="34" xfId="0" applyFont="1" applyBorder="1" applyAlignment="1">
      <alignment horizontal="left" wrapText="1"/>
    </xf>
    <xf numFmtId="0" fontId="24" fillId="0" borderId="31" xfId="0" applyFont="1" applyBorder="1" applyAlignment="1">
      <alignment horizontal="left" wrapText="1"/>
    </xf>
    <xf numFmtId="0" fontId="24" fillId="0" borderId="35" xfId="0" applyFont="1" applyBorder="1" applyAlignment="1">
      <alignment horizontal="left" wrapText="1"/>
    </xf>
    <xf numFmtId="0" fontId="24" fillId="0" borderId="44" xfId="0" applyFont="1" applyBorder="1" applyAlignment="1">
      <alignment horizontal="left" wrapText="1"/>
    </xf>
    <xf numFmtId="0" fontId="24" fillId="0" borderId="45" xfId="0" applyFont="1" applyBorder="1" applyAlignment="1">
      <alignment horizontal="left" wrapText="1"/>
    </xf>
    <xf numFmtId="0" fontId="24" fillId="0" borderId="46" xfId="0" applyFont="1" applyBorder="1" applyAlignment="1">
      <alignment horizontal="left" wrapText="1"/>
    </xf>
    <xf numFmtId="0" fontId="24" fillId="0" borderId="47" xfId="0" applyFont="1" applyBorder="1" applyAlignment="1">
      <alignment horizontal="left" wrapText="1"/>
    </xf>
    <xf numFmtId="0" fontId="24" fillId="0" borderId="48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0" fontId="24" fillId="0" borderId="39" xfId="0" applyFont="1" applyBorder="1" applyAlignment="1">
      <alignment horizontal="center"/>
    </xf>
    <xf numFmtId="0" fontId="24" fillId="0" borderId="52" xfId="0" applyFont="1" applyBorder="1" applyAlignment="1">
      <alignment horizontal="center"/>
    </xf>
    <xf numFmtId="0" fontId="24" fillId="0" borderId="53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168" fontId="22" fillId="0" borderId="54" xfId="0" applyNumberFormat="1" applyFont="1" applyBorder="1" applyAlignment="1">
      <alignment horizontal="center" vertical="center"/>
    </xf>
    <xf numFmtId="2" fontId="23" fillId="13" borderId="40" xfId="0" applyNumberFormat="1" applyFont="1" applyFill="1" applyBorder="1" applyAlignment="1">
      <alignment vertical="center"/>
    </xf>
    <xf numFmtId="2" fontId="18" fillId="13" borderId="1" xfId="0" applyNumberFormat="1" applyFont="1" applyFill="1" applyBorder="1" applyAlignment="1">
      <alignment vertical="center"/>
    </xf>
    <xf numFmtId="165" fontId="20" fillId="0" borderId="1" xfId="2" applyFont="1" applyBorder="1" applyAlignment="1">
      <alignment vertical="center"/>
    </xf>
    <xf numFmtId="2" fontId="25" fillId="12" borderId="1" xfId="1" applyNumberFormat="1" applyFont="1" applyFill="1" applyBorder="1" applyAlignment="1">
      <alignment vertical="center"/>
    </xf>
    <xf numFmtId="165" fontId="25" fillId="12" borderId="1" xfId="2" applyFont="1" applyFill="1" applyBorder="1" applyAlignment="1">
      <alignment vertical="center"/>
    </xf>
    <xf numFmtId="2" fontId="26" fillId="0" borderId="1" xfId="0" applyNumberFormat="1" applyFont="1" applyBorder="1" applyAlignment="1">
      <alignment horizontal="right"/>
    </xf>
    <xf numFmtId="165" fontId="26" fillId="0" borderId="21" xfId="2" applyFont="1" applyBorder="1" applyAlignment="1">
      <alignment horizontal="right"/>
    </xf>
    <xf numFmtId="165" fontId="26" fillId="0" borderId="1" xfId="2" applyFont="1" applyBorder="1" applyAlignment="1">
      <alignment horizontal="right"/>
    </xf>
    <xf numFmtId="165" fontId="27" fillId="0" borderId="1" xfId="2" applyFont="1" applyBorder="1"/>
    <xf numFmtId="165" fontId="26" fillId="0" borderId="24" xfId="2" applyFont="1" applyBorder="1" applyAlignment="1">
      <alignment horizontal="right"/>
    </xf>
    <xf numFmtId="165" fontId="25" fillId="12" borderId="7" xfId="2" applyFont="1" applyFill="1" applyBorder="1" applyAlignment="1">
      <alignment vertical="center"/>
    </xf>
    <xf numFmtId="165" fontId="26" fillId="0" borderId="25" xfId="2" applyFont="1" applyBorder="1" applyAlignment="1">
      <alignment horizontal="right"/>
    </xf>
    <xf numFmtId="165" fontId="26" fillId="0" borderId="18" xfId="2" applyFont="1" applyBorder="1" applyAlignment="1">
      <alignment horizontal="right"/>
    </xf>
    <xf numFmtId="165" fontId="26" fillId="0" borderId="26" xfId="2" applyFont="1" applyBorder="1" applyAlignment="1">
      <alignment horizontal="right"/>
    </xf>
    <xf numFmtId="165" fontId="26" fillId="0" borderId="8" xfId="2" applyFont="1" applyBorder="1" applyAlignment="1">
      <alignment horizontal="right"/>
    </xf>
    <xf numFmtId="169" fontId="26" fillId="0" borderId="1" xfId="0" applyNumberFormat="1" applyFont="1" applyBorder="1" applyAlignment="1">
      <alignment horizontal="right"/>
    </xf>
    <xf numFmtId="2" fontId="28" fillId="0" borderId="1" xfId="0" applyNumberFormat="1" applyFont="1" applyBorder="1" applyAlignment="1">
      <alignment vertical="center"/>
    </xf>
    <xf numFmtId="165" fontId="28" fillId="0" borderId="18" xfId="2" applyFont="1" applyBorder="1" applyAlignment="1">
      <alignment vertical="center"/>
    </xf>
    <xf numFmtId="165" fontId="28" fillId="0" borderId="26" xfId="2" applyFont="1" applyBorder="1" applyAlignment="1">
      <alignment vertical="center"/>
    </xf>
    <xf numFmtId="0" fontId="6" fillId="3" borderId="1" xfId="0" applyFont="1" applyFill="1" applyBorder="1" applyAlignment="1">
      <alignment horizontal="center" textRotation="135"/>
    </xf>
    <xf numFmtId="164" fontId="6" fillId="5" borderId="1" xfId="2" applyNumberFormat="1" applyFont="1" applyFill="1" applyBorder="1"/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166" fontId="12" fillId="3" borderId="2" xfId="1" applyFont="1" applyFill="1" applyBorder="1" applyAlignment="1">
      <alignment horizontal="center"/>
    </xf>
    <xf numFmtId="166" fontId="12" fillId="3" borderId="3" xfId="1" applyFont="1" applyFill="1" applyBorder="1" applyAlignment="1">
      <alignment horizontal="center"/>
    </xf>
    <xf numFmtId="166" fontId="12" fillId="3" borderId="4" xfId="1" applyFont="1" applyFill="1" applyBorder="1" applyAlignment="1">
      <alignment horizontal="center"/>
    </xf>
    <xf numFmtId="165" fontId="12" fillId="10" borderId="9" xfId="2" applyFont="1" applyFill="1" applyBorder="1" applyAlignment="1">
      <alignment horizontal="center" vertical="center"/>
    </xf>
    <xf numFmtId="165" fontId="12" fillId="10" borderId="10" xfId="2" applyFont="1" applyFill="1" applyBorder="1" applyAlignment="1">
      <alignment horizontal="center" vertical="center"/>
    </xf>
    <xf numFmtId="165" fontId="12" fillId="10" borderId="17" xfId="2" applyFont="1" applyFill="1" applyBorder="1" applyAlignment="1">
      <alignment horizontal="center" vertical="center"/>
    </xf>
    <xf numFmtId="165" fontId="12" fillId="10" borderId="19" xfId="2" applyFont="1" applyFill="1" applyBorder="1" applyAlignment="1">
      <alignment horizontal="center" vertical="center"/>
    </xf>
    <xf numFmtId="165" fontId="12" fillId="10" borderId="11" xfId="2" applyFont="1" applyFill="1" applyBorder="1" applyAlignment="1">
      <alignment horizontal="center" vertical="center"/>
    </xf>
    <xf numFmtId="165" fontId="12" fillId="10" borderId="12" xfId="2" applyFont="1" applyFill="1" applyBorder="1" applyAlignment="1">
      <alignment horizontal="center" vertical="center"/>
    </xf>
    <xf numFmtId="166" fontId="12" fillId="2" borderId="9" xfId="1" applyFont="1" applyFill="1" applyBorder="1" applyAlignment="1">
      <alignment horizontal="center" vertical="center" wrapText="1"/>
    </xf>
    <xf numFmtId="166" fontId="12" fillId="2" borderId="15" xfId="1" applyFont="1" applyFill="1" applyBorder="1" applyAlignment="1">
      <alignment horizontal="center" vertical="center" wrapText="1"/>
    </xf>
    <xf numFmtId="166" fontId="12" fillId="2" borderId="10" xfId="1" applyFont="1" applyFill="1" applyBorder="1" applyAlignment="1">
      <alignment horizontal="center" vertical="center" wrapText="1"/>
    </xf>
    <xf numFmtId="166" fontId="12" fillId="2" borderId="11" xfId="1" applyFont="1" applyFill="1" applyBorder="1" applyAlignment="1">
      <alignment horizontal="center" vertical="center" wrapText="1"/>
    </xf>
    <xf numFmtId="166" fontId="12" fillId="2" borderId="16" xfId="1" applyFont="1" applyFill="1" applyBorder="1" applyAlignment="1">
      <alignment horizontal="center" vertical="center" wrapText="1"/>
    </xf>
    <xf numFmtId="166" fontId="12" fillId="2" borderId="12" xfId="1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166" fontId="6" fillId="3" borderId="5" xfId="1" applyFont="1" applyFill="1" applyBorder="1" applyAlignment="1">
      <alignment horizontal="center"/>
    </xf>
    <xf numFmtId="166" fontId="6" fillId="3" borderId="7" xfId="1" applyFont="1" applyFill="1" applyBorder="1" applyAlignment="1">
      <alignment horizontal="center"/>
    </xf>
    <xf numFmtId="165" fontId="5" fillId="4" borderId="8" xfId="2" applyFont="1" applyFill="1" applyBorder="1" applyAlignment="1">
      <alignment horizontal="center" vertical="center" wrapText="1"/>
    </xf>
    <xf numFmtId="165" fontId="5" fillId="4" borderId="1" xfId="2" applyFont="1" applyFill="1" applyBorder="1" applyAlignment="1">
      <alignment horizontal="center" vertical="center" wrapText="1"/>
    </xf>
    <xf numFmtId="165" fontId="11" fillId="4" borderId="18" xfId="2" applyFont="1" applyFill="1" applyBorder="1" applyAlignment="1">
      <alignment horizontal="center" wrapText="1"/>
    </xf>
    <xf numFmtId="165" fontId="11" fillId="4" borderId="8" xfId="2" applyFont="1" applyFill="1" applyBorder="1" applyAlignment="1">
      <alignment horizontal="center" wrapText="1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6" fontId="5" fillId="4" borderId="8" xfId="1" applyFont="1" applyFill="1" applyBorder="1" applyAlignment="1">
      <alignment horizontal="center" vertical="center"/>
    </xf>
    <xf numFmtId="166" fontId="5" fillId="4" borderId="1" xfId="1" applyFont="1" applyFill="1" applyBorder="1" applyAlignment="1">
      <alignment horizontal="center" vertical="center"/>
    </xf>
    <xf numFmtId="166" fontId="11" fillId="4" borderId="8" xfId="1" applyFont="1" applyFill="1" applyBorder="1" applyAlignment="1">
      <alignment horizontal="center" vertical="center" wrapText="1"/>
    </xf>
    <xf numFmtId="166" fontId="11" fillId="4" borderId="1" xfId="1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wrapText="1"/>
    </xf>
    <xf numFmtId="0" fontId="2" fillId="6" borderId="6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165" fontId="12" fillId="10" borderId="9" xfId="2" applyFont="1" applyFill="1" applyBorder="1" applyAlignment="1">
      <alignment horizontal="center" vertical="center" wrapText="1"/>
    </xf>
    <xf numFmtId="165" fontId="12" fillId="10" borderId="10" xfId="2" applyFont="1" applyFill="1" applyBorder="1" applyAlignment="1">
      <alignment horizontal="center" vertical="center" wrapText="1"/>
    </xf>
    <xf numFmtId="165" fontId="12" fillId="10" borderId="17" xfId="2" applyFont="1" applyFill="1" applyBorder="1" applyAlignment="1">
      <alignment horizontal="center" vertical="center" wrapText="1"/>
    </xf>
    <xf numFmtId="165" fontId="12" fillId="10" borderId="19" xfId="2" applyFont="1" applyFill="1" applyBorder="1" applyAlignment="1">
      <alignment horizontal="center" vertical="center" wrapText="1"/>
    </xf>
    <xf numFmtId="165" fontId="12" fillId="10" borderId="11" xfId="2" applyFont="1" applyFill="1" applyBorder="1" applyAlignment="1">
      <alignment horizontal="center" vertical="center" wrapText="1"/>
    </xf>
    <xf numFmtId="165" fontId="12" fillId="10" borderId="12" xfId="2" applyFont="1" applyFill="1" applyBorder="1" applyAlignment="1">
      <alignment horizontal="center" vertical="center" wrapText="1"/>
    </xf>
    <xf numFmtId="166" fontId="18" fillId="11" borderId="6" xfId="1" applyFont="1" applyFill="1" applyBorder="1" applyAlignment="1">
      <alignment horizontal="center" vertical="center"/>
    </xf>
    <xf numFmtId="166" fontId="18" fillId="11" borderId="7" xfId="1" applyFont="1" applyFill="1" applyBorder="1" applyAlignment="1">
      <alignment horizontal="center" vertical="center"/>
    </xf>
    <xf numFmtId="166" fontId="18" fillId="4" borderId="8" xfId="1" applyFont="1" applyFill="1" applyBorder="1" applyAlignment="1">
      <alignment horizontal="center" vertical="center" wrapText="1"/>
    </xf>
    <xf numFmtId="166" fontId="18" fillId="4" borderId="1" xfId="1" applyFont="1" applyFill="1" applyBorder="1" applyAlignment="1">
      <alignment horizontal="center" vertical="center" wrapText="1"/>
    </xf>
    <xf numFmtId="0" fontId="2" fillId="6" borderId="55" xfId="0" applyFont="1" applyFill="1" applyBorder="1" applyAlignment="1">
      <alignment horizontal="center" textRotation="135" wrapText="1"/>
    </xf>
    <xf numFmtId="0" fontId="2" fillId="6" borderId="49" xfId="0" applyFont="1" applyFill="1" applyBorder="1" applyAlignment="1">
      <alignment horizontal="center" textRotation="135" wrapText="1"/>
    </xf>
    <xf numFmtId="0" fontId="2" fillId="6" borderId="50" xfId="0" applyFont="1" applyFill="1" applyBorder="1" applyAlignment="1">
      <alignment horizontal="center" textRotation="135" wrapText="1"/>
    </xf>
    <xf numFmtId="0" fontId="2" fillId="6" borderId="28" xfId="0" applyFont="1" applyFill="1" applyBorder="1" applyAlignment="1">
      <alignment horizontal="center" textRotation="135" wrapText="1"/>
    </xf>
    <xf numFmtId="0" fontId="2" fillId="6" borderId="0" xfId="0" applyFont="1" applyFill="1" applyBorder="1" applyAlignment="1">
      <alignment horizontal="center" textRotation="135" wrapText="1"/>
    </xf>
    <xf numFmtId="0" fontId="2" fillId="6" borderId="51" xfId="0" applyFont="1" applyFill="1" applyBorder="1" applyAlignment="1">
      <alignment horizontal="center" textRotation="135" wrapText="1"/>
    </xf>
    <xf numFmtId="0" fontId="2" fillId="6" borderId="23" xfId="0" applyFont="1" applyFill="1" applyBorder="1" applyAlignment="1">
      <alignment horizontal="center" textRotation="135" wrapText="1"/>
    </xf>
    <xf numFmtId="0" fontId="2" fillId="6" borderId="29" xfId="0" applyFont="1" applyFill="1" applyBorder="1" applyAlignment="1">
      <alignment horizontal="center" textRotation="135" wrapText="1"/>
    </xf>
    <xf numFmtId="0" fontId="2" fillId="6" borderId="56" xfId="0" applyFont="1" applyFill="1" applyBorder="1" applyAlignment="1">
      <alignment horizontal="center" textRotation="135" wrapText="1"/>
    </xf>
    <xf numFmtId="165" fontId="17" fillId="10" borderId="9" xfId="2" applyFont="1" applyFill="1" applyBorder="1" applyAlignment="1">
      <alignment horizontal="center" vertical="center" wrapText="1"/>
    </xf>
    <xf numFmtId="165" fontId="17" fillId="10" borderId="10" xfId="2" applyFont="1" applyFill="1" applyBorder="1" applyAlignment="1">
      <alignment horizontal="center" vertical="center" wrapText="1"/>
    </xf>
    <xf numFmtId="165" fontId="17" fillId="10" borderId="17" xfId="2" applyFont="1" applyFill="1" applyBorder="1" applyAlignment="1">
      <alignment horizontal="center" vertical="center" wrapText="1"/>
    </xf>
    <xf numFmtId="165" fontId="17" fillId="10" borderId="19" xfId="2" applyFont="1" applyFill="1" applyBorder="1" applyAlignment="1">
      <alignment horizontal="center" vertical="center" wrapText="1"/>
    </xf>
    <xf numFmtId="165" fontId="17" fillId="10" borderId="11" xfId="2" applyFont="1" applyFill="1" applyBorder="1" applyAlignment="1">
      <alignment horizontal="center" vertical="center" wrapText="1"/>
    </xf>
    <xf numFmtId="165" fontId="17" fillId="10" borderId="12" xfId="2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wrapText="1"/>
    </xf>
  </cellXfs>
  <cellStyles count="6">
    <cellStyle name="Moeda" xfId="2" builtinId="4"/>
    <cellStyle name="Normal" xfId="0" builtinId="0"/>
    <cellStyle name="Normal 2" xfId="3"/>
    <cellStyle name="Normal 2 2" xfId="5"/>
    <cellStyle name="Porcentagem" xfId="4" builtinId="5"/>
    <cellStyle name="Vírgula" xfId="1" builtinId="3"/>
  </cellStyles>
  <dxfs count="58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eu%20Drive\LICITA&#199;&#213;ES\MURIBECA\TP%202023.01%20-%20CONSTRU&#199;&#195;O%20DE%20SALAS%20DE%20AULA%20EM%20ESCOLAS%20-%20rev\SOLLO\comparativatp%20manoel%20rozen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</sheetNames>
    <sheetDataSet>
      <sheetData sheetId="0">
        <row r="24">
          <cell r="B24" t="str">
            <v>Camada impermeabilizadora, espessura = 5,0cm, c/ concreto fck = 15mpa</v>
          </cell>
        </row>
        <row r="25">
          <cell r="B25" t="str">
            <v>Piso alta resistencia, branco, e=12mm, aplicado com juntas, polido até o esmeril 400 e encerado, exclusive argamassa de regualrização</v>
          </cell>
        </row>
        <row r="26">
          <cell r="B26" t="str">
            <v>Piso em concreto simples desempolado, fck = 15 MPa, e = 7 cm - Não inclui formas para juntas de concretagem</v>
          </cell>
        </row>
        <row r="28">
          <cell r="B28" t="str">
            <v>Alvenaria bloco cerâmico vedação, 9x19x24cm, e=9cm, com argamassa t5 - 1:2:8 (cimento/cal/areia), junta=1cm - Rev.09</v>
          </cell>
        </row>
        <row r="29">
          <cell r="B29" t="str">
            <v>Cintas e vergas em concreto armado pré-moldado fck=15 mpa, seção 9x12cm</v>
          </cell>
        </row>
        <row r="31">
          <cell r="B31" t="str">
            <v>Chapisco em parede com argamassa traço t1 - 1:3 (cimento / areia) - Revisado 08/2015</v>
          </cell>
        </row>
        <row r="32">
          <cell r="B32" t="str">
            <v>Reboco especial de parede 2cm com argamassa traço t1 - 1:3 (cimento / areia)</v>
          </cell>
        </row>
        <row r="34">
          <cell r="B34" t="str">
            <v>Porta em madeira compensada (canela), lisa, semi-ôca, 0.90 x 2.10 m, inclusive batentes e ferragens</v>
          </cell>
        </row>
        <row r="35">
          <cell r="B35" t="str">
            <v>Janela em alumínio, cor N/P/B, tipo moldura-vidro, max-ar, exclusive vidro</v>
          </cell>
        </row>
        <row r="36">
          <cell r="B36" t="str">
            <v>Vidro liso incolor 4mm - Rev 01_10/2021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view="pageBreakPreview" zoomScaleNormal="100" zoomScaleSheetLayoutView="100" workbookViewId="0">
      <selection activeCell="D83" sqref="D83:F83"/>
    </sheetView>
  </sheetViews>
  <sheetFormatPr defaultColWidth="9.140625" defaultRowHeight="15"/>
  <cols>
    <col min="1" max="1" width="11.140625" style="9" customWidth="1"/>
    <col min="2" max="2" width="55.7109375" style="10" customWidth="1"/>
    <col min="3" max="3" width="8" style="18" customWidth="1"/>
    <col min="4" max="5" width="12.5703125" style="19" customWidth="1"/>
    <col min="6" max="6" width="13.28515625" style="50" bestFit="1" customWidth="1"/>
    <col min="7" max="7" width="18.140625" style="50" bestFit="1" customWidth="1"/>
    <col min="8" max="8" width="19.28515625" style="50" bestFit="1" customWidth="1"/>
  </cols>
  <sheetData>
    <row r="1" spans="1:8" ht="12.75" customHeight="1" thickBot="1">
      <c r="A1" s="206" t="s">
        <v>51</v>
      </c>
      <c r="B1" s="207"/>
      <c r="C1" s="210" t="s">
        <v>604</v>
      </c>
      <c r="D1" s="211"/>
      <c r="E1" s="211"/>
      <c r="F1" s="212"/>
      <c r="G1" s="213" t="s">
        <v>619</v>
      </c>
      <c r="H1" s="214"/>
    </row>
    <row r="2" spans="1:8" ht="20.25" customHeight="1" thickBot="1">
      <c r="A2" s="208"/>
      <c r="B2" s="209"/>
      <c r="C2" s="219" t="s">
        <v>603</v>
      </c>
      <c r="D2" s="220"/>
      <c r="E2" s="220"/>
      <c r="F2" s="221"/>
      <c r="G2" s="215"/>
      <c r="H2" s="216"/>
    </row>
    <row r="3" spans="1:8" ht="30" customHeight="1" thickBot="1">
      <c r="A3" s="225" t="s">
        <v>602</v>
      </c>
      <c r="B3" s="226"/>
      <c r="C3" s="222"/>
      <c r="D3" s="223"/>
      <c r="E3" s="223"/>
      <c r="F3" s="224"/>
      <c r="G3" s="217"/>
      <c r="H3" s="218"/>
    </row>
    <row r="4" spans="1:8" ht="12.75" customHeight="1">
      <c r="A4" s="235" t="s">
        <v>0</v>
      </c>
      <c r="B4" s="237" t="s">
        <v>42</v>
      </c>
      <c r="C4" s="239" t="s">
        <v>1</v>
      </c>
      <c r="D4" s="241" t="s">
        <v>47</v>
      </c>
      <c r="E4" s="241" t="s">
        <v>48</v>
      </c>
      <c r="F4" s="229" t="s">
        <v>43</v>
      </c>
      <c r="G4" s="231" t="s">
        <v>50</v>
      </c>
      <c r="H4" s="231" t="s">
        <v>49</v>
      </c>
    </row>
    <row r="5" spans="1:8">
      <c r="A5" s="236"/>
      <c r="B5" s="238"/>
      <c r="C5" s="240"/>
      <c r="D5" s="242"/>
      <c r="E5" s="242"/>
      <c r="F5" s="230"/>
      <c r="G5" s="232"/>
      <c r="H5" s="232"/>
    </row>
    <row r="6" spans="1:8" s="24" customFormat="1">
      <c r="A6" s="233"/>
      <c r="B6" s="233"/>
      <c r="C6" s="233"/>
      <c r="D6" s="233"/>
      <c r="E6" s="233"/>
      <c r="F6" s="234"/>
      <c r="G6" s="52">
        <f>SUM(G8:G82)-0.02</f>
        <v>149604.83999999994</v>
      </c>
      <c r="H6" s="52">
        <f>SUM(H8:H82)</f>
        <v>149604.85999999993</v>
      </c>
    </row>
    <row r="7" spans="1:8" s="24" customFormat="1">
      <c r="A7" s="85" t="s">
        <v>2</v>
      </c>
      <c r="B7" s="85" t="s">
        <v>482</v>
      </c>
      <c r="C7" s="86"/>
      <c r="D7" s="87"/>
      <c r="E7" s="87"/>
      <c r="F7" s="87"/>
      <c r="G7" s="87"/>
      <c r="H7" s="87"/>
    </row>
    <row r="8" spans="1:8" s="24" customFormat="1">
      <c r="A8" s="85" t="s">
        <v>3</v>
      </c>
      <c r="B8" s="85" t="s">
        <v>9</v>
      </c>
      <c r="C8" s="86"/>
      <c r="D8" s="87"/>
      <c r="E8" s="87"/>
      <c r="F8" s="87"/>
      <c r="G8" s="87"/>
      <c r="H8" s="87"/>
    </row>
    <row r="9" spans="1:8">
      <c r="A9" s="29" t="s">
        <v>483</v>
      </c>
      <c r="B9" s="29" t="s">
        <v>68</v>
      </c>
      <c r="C9" s="88" t="s">
        <v>12</v>
      </c>
      <c r="D9" s="89">
        <v>9</v>
      </c>
      <c r="E9" s="89">
        <v>9</v>
      </c>
      <c r="F9" s="90">
        <v>345.37</v>
      </c>
      <c r="G9" s="13">
        <f>ROUND(E9*F9,2)</f>
        <v>3108.33</v>
      </c>
      <c r="H9" s="13">
        <f t="shared" ref="H9:H72" si="0">ROUND(D9*F9,2)</f>
        <v>3108.33</v>
      </c>
    </row>
    <row r="10" spans="1:8" s="24" customFormat="1" ht="26.25">
      <c r="A10" s="29" t="s">
        <v>484</v>
      </c>
      <c r="B10" s="29" t="s">
        <v>485</v>
      </c>
      <c r="C10" s="88" t="s">
        <v>12</v>
      </c>
      <c r="D10" s="89">
        <v>110.25</v>
      </c>
      <c r="E10" s="89">
        <v>110.25</v>
      </c>
      <c r="F10" s="90">
        <v>30.2</v>
      </c>
      <c r="G10" s="13">
        <f t="shared" ref="G10:G73" si="1">ROUND(E10*F10,2)</f>
        <v>3329.55</v>
      </c>
      <c r="H10" s="13">
        <f t="shared" si="0"/>
        <v>3329.55</v>
      </c>
    </row>
    <row r="11" spans="1:8" s="24" customFormat="1">
      <c r="A11" s="85" t="s">
        <v>6</v>
      </c>
      <c r="B11" s="85" t="s">
        <v>486</v>
      </c>
      <c r="C11" s="86"/>
      <c r="D11" s="87"/>
      <c r="E11" s="87"/>
      <c r="F11" s="92"/>
      <c r="G11" s="92"/>
      <c r="H11" s="92"/>
    </row>
    <row r="12" spans="1:8" ht="26.25">
      <c r="A12" s="29" t="s">
        <v>487</v>
      </c>
      <c r="B12" s="29" t="s">
        <v>488</v>
      </c>
      <c r="C12" s="88" t="s">
        <v>20</v>
      </c>
      <c r="D12" s="94">
        <v>3.96</v>
      </c>
      <c r="E12" s="94">
        <v>3.96</v>
      </c>
      <c r="F12" s="90">
        <v>64.27</v>
      </c>
      <c r="G12" s="13">
        <f t="shared" si="1"/>
        <v>254.51</v>
      </c>
      <c r="H12" s="13">
        <f t="shared" si="0"/>
        <v>254.51</v>
      </c>
    </row>
    <row r="13" spans="1:8" ht="39">
      <c r="A13" s="29" t="s">
        <v>489</v>
      </c>
      <c r="B13" s="29" t="s">
        <v>490</v>
      </c>
      <c r="C13" s="88" t="s">
        <v>20</v>
      </c>
      <c r="D13" s="94">
        <v>5.27</v>
      </c>
      <c r="E13" s="94">
        <v>5.27</v>
      </c>
      <c r="F13" s="90">
        <v>395.86</v>
      </c>
      <c r="G13" s="13">
        <f t="shared" si="1"/>
        <v>2086.1799999999998</v>
      </c>
      <c r="H13" s="13">
        <f t="shared" si="0"/>
        <v>2086.1799999999998</v>
      </c>
    </row>
    <row r="14" spans="1:8" s="73" customFormat="1" ht="26.25">
      <c r="A14" s="29" t="s">
        <v>491</v>
      </c>
      <c r="B14" s="29" t="s">
        <v>492</v>
      </c>
      <c r="C14" s="88" t="s">
        <v>20</v>
      </c>
      <c r="D14" s="94">
        <v>7.16</v>
      </c>
      <c r="E14" s="94">
        <v>7.16</v>
      </c>
      <c r="F14" s="90">
        <v>22.33</v>
      </c>
      <c r="G14" s="13">
        <f t="shared" si="1"/>
        <v>159.88</v>
      </c>
      <c r="H14" s="13">
        <f t="shared" si="0"/>
        <v>159.88</v>
      </c>
    </row>
    <row r="15" spans="1:8" s="73" customFormat="1" ht="39">
      <c r="A15" s="91">
        <v>1002004</v>
      </c>
      <c r="B15" s="29" t="s">
        <v>493</v>
      </c>
      <c r="C15" s="88" t="s">
        <v>12</v>
      </c>
      <c r="D15" s="94">
        <v>15.35</v>
      </c>
      <c r="E15" s="94">
        <v>15.35</v>
      </c>
      <c r="F15" s="90">
        <v>14.84</v>
      </c>
      <c r="G15" s="13">
        <f t="shared" si="1"/>
        <v>227.79</v>
      </c>
      <c r="H15" s="13">
        <f t="shared" si="0"/>
        <v>227.79</v>
      </c>
    </row>
    <row r="16" spans="1:8" s="24" customFormat="1">
      <c r="A16" s="85" t="s">
        <v>494</v>
      </c>
      <c r="B16" s="85" t="s">
        <v>495</v>
      </c>
      <c r="C16" s="86"/>
      <c r="D16" s="95"/>
      <c r="E16" s="95"/>
      <c r="F16" s="96"/>
      <c r="G16" s="96"/>
      <c r="H16" s="96"/>
    </row>
    <row r="17" spans="1:8" ht="39">
      <c r="A17" s="29" t="s">
        <v>496</v>
      </c>
      <c r="B17" s="29" t="s">
        <v>497</v>
      </c>
      <c r="C17" s="88" t="s">
        <v>20</v>
      </c>
      <c r="D17" s="94">
        <v>3.48</v>
      </c>
      <c r="E17" s="94">
        <v>3.48</v>
      </c>
      <c r="F17" s="90">
        <v>395.86</v>
      </c>
      <c r="G17" s="13">
        <f t="shared" si="1"/>
        <v>1377.59</v>
      </c>
      <c r="H17" s="13">
        <f t="shared" si="0"/>
        <v>1377.59</v>
      </c>
    </row>
    <row r="18" spans="1:8" s="5" customFormat="1" ht="39">
      <c r="A18" s="91">
        <v>1003002</v>
      </c>
      <c r="B18" s="29" t="s">
        <v>498</v>
      </c>
      <c r="C18" s="88" t="s">
        <v>20</v>
      </c>
      <c r="D18" s="94">
        <v>46.76</v>
      </c>
      <c r="E18" s="94">
        <v>46.76</v>
      </c>
      <c r="F18" s="97">
        <v>367.58</v>
      </c>
      <c r="G18" s="13">
        <f t="shared" si="1"/>
        <v>17188.04</v>
      </c>
      <c r="H18" s="13">
        <f t="shared" si="0"/>
        <v>17188.04</v>
      </c>
    </row>
    <row r="19" spans="1:8" s="24" customFormat="1" ht="39">
      <c r="A19" s="91">
        <v>1003003</v>
      </c>
      <c r="B19" s="29" t="s">
        <v>499</v>
      </c>
      <c r="C19" s="88" t="s">
        <v>20</v>
      </c>
      <c r="D19" s="94">
        <v>7.56</v>
      </c>
      <c r="E19" s="94">
        <v>7.56</v>
      </c>
      <c r="F19" s="97">
        <v>1536.6</v>
      </c>
      <c r="G19" s="13">
        <f t="shared" si="1"/>
        <v>11616.7</v>
      </c>
      <c r="H19" s="13">
        <f t="shared" si="0"/>
        <v>11616.7</v>
      </c>
    </row>
    <row r="20" spans="1:8" s="24" customFormat="1">
      <c r="A20" s="85" t="s">
        <v>500</v>
      </c>
      <c r="B20" s="85" t="s">
        <v>501</v>
      </c>
      <c r="C20" s="86"/>
      <c r="D20" s="95"/>
      <c r="E20" s="95"/>
      <c r="F20" s="96"/>
      <c r="G20" s="96"/>
      <c r="H20" s="96"/>
    </row>
    <row r="21" spans="1:8" s="24" customFormat="1" ht="26.25">
      <c r="A21" s="29" t="s">
        <v>502</v>
      </c>
      <c r="B21" s="29" t="s">
        <v>503</v>
      </c>
      <c r="C21" s="88" t="s">
        <v>12</v>
      </c>
      <c r="D21" s="94">
        <v>105</v>
      </c>
      <c r="E21" s="94">
        <v>105</v>
      </c>
      <c r="F21" s="90">
        <v>28.43</v>
      </c>
      <c r="G21" s="13">
        <f t="shared" si="1"/>
        <v>2985.15</v>
      </c>
      <c r="H21" s="13">
        <f t="shared" si="0"/>
        <v>2985.15</v>
      </c>
    </row>
    <row r="22" spans="1:8" s="24" customFormat="1">
      <c r="A22" s="85" t="s">
        <v>504</v>
      </c>
      <c r="B22" s="85" t="s">
        <v>505</v>
      </c>
      <c r="C22" s="86"/>
      <c r="D22" s="95"/>
      <c r="E22" s="95"/>
      <c r="F22" s="96"/>
      <c r="G22" s="96"/>
      <c r="H22" s="96"/>
    </row>
    <row r="23" spans="1:8" ht="26.25">
      <c r="A23" s="29" t="s">
        <v>506</v>
      </c>
      <c r="B23" s="29" t="s">
        <v>507</v>
      </c>
      <c r="C23" s="88" t="s">
        <v>12</v>
      </c>
      <c r="D23" s="94">
        <v>146.4</v>
      </c>
      <c r="E23" s="94">
        <v>146.4</v>
      </c>
      <c r="F23" s="90">
        <v>67.98</v>
      </c>
      <c r="G23" s="13">
        <f t="shared" si="1"/>
        <v>9952.27</v>
      </c>
      <c r="H23" s="13">
        <f t="shared" si="0"/>
        <v>9952.27</v>
      </c>
    </row>
    <row r="24" spans="1:8" s="24" customFormat="1" ht="26.25">
      <c r="A24" s="29" t="s">
        <v>508</v>
      </c>
      <c r="B24" s="29" t="s">
        <v>509</v>
      </c>
      <c r="C24" s="88" t="s">
        <v>15</v>
      </c>
      <c r="D24" s="94">
        <v>6.27</v>
      </c>
      <c r="E24" s="94">
        <v>6.27</v>
      </c>
      <c r="F24" s="90">
        <v>981.21</v>
      </c>
      <c r="G24" s="13">
        <f t="shared" si="1"/>
        <v>6152.19</v>
      </c>
      <c r="H24" s="13">
        <f t="shared" si="0"/>
        <v>6152.19</v>
      </c>
    </row>
    <row r="25" spans="1:8" s="24" customFormat="1" ht="26.25">
      <c r="A25" s="29" t="s">
        <v>510</v>
      </c>
      <c r="B25" s="29" t="s">
        <v>511</v>
      </c>
      <c r="C25" s="88" t="s">
        <v>12</v>
      </c>
      <c r="D25" s="94">
        <v>146.4</v>
      </c>
      <c r="E25" s="94">
        <v>146.4</v>
      </c>
      <c r="F25" s="90">
        <v>27.42</v>
      </c>
      <c r="G25" s="13">
        <f t="shared" si="1"/>
        <v>4014.29</v>
      </c>
      <c r="H25" s="13">
        <f t="shared" si="0"/>
        <v>4014.29</v>
      </c>
    </row>
    <row r="26" spans="1:8" ht="39">
      <c r="A26" s="29" t="s">
        <v>512</v>
      </c>
      <c r="B26" s="29" t="s">
        <v>513</v>
      </c>
      <c r="C26" s="88" t="s">
        <v>12</v>
      </c>
      <c r="D26" s="94">
        <v>138.72</v>
      </c>
      <c r="E26" s="94">
        <v>138.72</v>
      </c>
      <c r="F26" s="90">
        <v>25.64</v>
      </c>
      <c r="G26" s="13">
        <f t="shared" si="1"/>
        <v>3556.78</v>
      </c>
      <c r="H26" s="13">
        <f t="shared" si="0"/>
        <v>3556.78</v>
      </c>
    </row>
    <row r="27" spans="1:8">
      <c r="A27" s="85" t="s">
        <v>514</v>
      </c>
      <c r="B27" s="85" t="s">
        <v>515</v>
      </c>
      <c r="C27" s="86"/>
      <c r="D27" s="95"/>
      <c r="E27" s="95"/>
      <c r="F27" s="96"/>
      <c r="G27" s="96"/>
      <c r="H27" s="96"/>
    </row>
    <row r="28" spans="1:8" s="24" customFormat="1" ht="26.25">
      <c r="A28" s="29" t="s">
        <v>516</v>
      </c>
      <c r="B28" s="29" t="s">
        <v>517</v>
      </c>
      <c r="C28" s="88" t="s">
        <v>23</v>
      </c>
      <c r="D28" s="94">
        <v>4</v>
      </c>
      <c r="E28" s="94">
        <v>4</v>
      </c>
      <c r="F28" s="90">
        <v>1191.94</v>
      </c>
      <c r="G28" s="13">
        <f t="shared" si="1"/>
        <v>4767.76</v>
      </c>
      <c r="H28" s="13">
        <f t="shared" si="0"/>
        <v>4767.76</v>
      </c>
    </row>
    <row r="29" spans="1:8" ht="26.25">
      <c r="A29" s="29" t="s">
        <v>518</v>
      </c>
      <c r="B29" s="29" t="s">
        <v>519</v>
      </c>
      <c r="C29" s="88" t="s">
        <v>23</v>
      </c>
      <c r="D29" s="94">
        <v>2</v>
      </c>
      <c r="E29" s="94">
        <v>2</v>
      </c>
      <c r="F29" s="90">
        <v>317.82</v>
      </c>
      <c r="G29" s="13">
        <f t="shared" si="1"/>
        <v>635.64</v>
      </c>
      <c r="H29" s="13">
        <f t="shared" si="0"/>
        <v>635.64</v>
      </c>
    </row>
    <row r="30" spans="1:8">
      <c r="A30" s="29" t="s">
        <v>520</v>
      </c>
      <c r="B30" s="29" t="s">
        <v>521</v>
      </c>
      <c r="C30" s="88" t="s">
        <v>15</v>
      </c>
      <c r="D30" s="94">
        <v>7.8</v>
      </c>
      <c r="E30" s="94">
        <v>7.8</v>
      </c>
      <c r="F30" s="90">
        <v>386.3</v>
      </c>
      <c r="G30" s="13">
        <f t="shared" si="1"/>
        <v>3013.14</v>
      </c>
      <c r="H30" s="13">
        <f t="shared" si="0"/>
        <v>3013.14</v>
      </c>
    </row>
    <row r="31" spans="1:8" s="24" customFormat="1">
      <c r="A31" s="29" t="s">
        <v>522</v>
      </c>
      <c r="B31" s="29" t="s">
        <v>523</v>
      </c>
      <c r="C31" s="88" t="s">
        <v>257</v>
      </c>
      <c r="D31" s="94">
        <v>0.2</v>
      </c>
      <c r="E31" s="94">
        <v>0.2</v>
      </c>
      <c r="F31" s="90">
        <v>28.1</v>
      </c>
      <c r="G31" s="13">
        <f t="shared" si="1"/>
        <v>5.62</v>
      </c>
      <c r="H31" s="13">
        <f t="shared" si="0"/>
        <v>5.62</v>
      </c>
    </row>
    <row r="32" spans="1:8">
      <c r="A32" s="85" t="s">
        <v>524</v>
      </c>
      <c r="B32" s="85" t="s">
        <v>525</v>
      </c>
      <c r="C32" s="86"/>
      <c r="D32" s="95"/>
      <c r="E32" s="95"/>
      <c r="F32" s="96"/>
      <c r="G32" s="96"/>
      <c r="H32" s="96"/>
    </row>
    <row r="33" spans="1:8">
      <c r="A33" s="85"/>
      <c r="B33" s="85" t="s">
        <v>526</v>
      </c>
      <c r="C33" s="86"/>
      <c r="D33" s="95"/>
      <c r="E33" s="95"/>
      <c r="F33" s="96"/>
      <c r="G33" s="96"/>
      <c r="H33" s="96"/>
    </row>
    <row r="34" spans="1:8" s="24" customFormat="1">
      <c r="A34" s="29" t="s">
        <v>527</v>
      </c>
      <c r="B34" s="29" t="s">
        <v>528</v>
      </c>
      <c r="C34" s="88" t="s">
        <v>12</v>
      </c>
      <c r="D34" s="94">
        <v>200</v>
      </c>
      <c r="E34" s="94">
        <v>200</v>
      </c>
      <c r="F34" s="90">
        <v>5.72</v>
      </c>
      <c r="G34" s="13">
        <f t="shared" si="1"/>
        <v>1144</v>
      </c>
      <c r="H34" s="13">
        <f t="shared" si="0"/>
        <v>1144</v>
      </c>
    </row>
    <row r="35" spans="1:8" s="24" customFormat="1" ht="26.25">
      <c r="A35" s="29" t="s">
        <v>529</v>
      </c>
      <c r="B35" s="29" t="s">
        <v>530</v>
      </c>
      <c r="C35" s="88" t="s">
        <v>12</v>
      </c>
      <c r="D35" s="94">
        <v>200</v>
      </c>
      <c r="E35" s="94">
        <v>200</v>
      </c>
      <c r="F35" s="90">
        <v>27.65</v>
      </c>
      <c r="G35" s="13">
        <f t="shared" si="1"/>
        <v>5530</v>
      </c>
      <c r="H35" s="13">
        <f t="shared" si="0"/>
        <v>5530</v>
      </c>
    </row>
    <row r="36" spans="1:8" ht="51.75">
      <c r="A36" s="29" t="s">
        <v>531</v>
      </c>
      <c r="B36" s="29" t="s">
        <v>532</v>
      </c>
      <c r="C36" s="88" t="s">
        <v>12</v>
      </c>
      <c r="D36" s="94">
        <v>112</v>
      </c>
      <c r="E36" s="94">
        <v>112</v>
      </c>
      <c r="F36" s="90">
        <v>47.75</v>
      </c>
      <c r="G36" s="13">
        <f t="shared" si="1"/>
        <v>5348</v>
      </c>
      <c r="H36" s="13">
        <f t="shared" si="0"/>
        <v>5348</v>
      </c>
    </row>
    <row r="37" spans="1:8" ht="39">
      <c r="A37" s="29" t="s">
        <v>533</v>
      </c>
      <c r="B37" s="29" t="s">
        <v>534</v>
      </c>
      <c r="C37" s="88" t="s">
        <v>12</v>
      </c>
      <c r="D37" s="94">
        <v>108</v>
      </c>
      <c r="E37" s="94">
        <v>108</v>
      </c>
      <c r="F37" s="90">
        <v>60.97</v>
      </c>
      <c r="G37" s="13">
        <f t="shared" si="1"/>
        <v>6584.76</v>
      </c>
      <c r="H37" s="13">
        <f t="shared" si="0"/>
        <v>6584.76</v>
      </c>
    </row>
    <row r="38" spans="1:8" s="24" customFormat="1">
      <c r="A38" s="85" t="s">
        <v>535</v>
      </c>
      <c r="B38" s="85" t="s">
        <v>536</v>
      </c>
      <c r="C38" s="86"/>
      <c r="D38" s="95"/>
      <c r="E38" s="95"/>
      <c r="F38" s="96"/>
      <c r="G38" s="96"/>
      <c r="H38" s="96"/>
    </row>
    <row r="39" spans="1:8" s="24" customFormat="1" ht="26.25">
      <c r="A39" s="29" t="s">
        <v>537</v>
      </c>
      <c r="B39" s="29" t="s">
        <v>538</v>
      </c>
      <c r="C39" s="88" t="s">
        <v>12</v>
      </c>
      <c r="D39" s="94">
        <v>105</v>
      </c>
      <c r="E39" s="94">
        <v>105</v>
      </c>
      <c r="F39" s="90">
        <v>2.23</v>
      </c>
      <c r="G39" s="13">
        <f t="shared" si="1"/>
        <v>234.15</v>
      </c>
      <c r="H39" s="13">
        <f t="shared" si="0"/>
        <v>234.15</v>
      </c>
    </row>
    <row r="40" spans="1:8" ht="26.25">
      <c r="A40" s="29" t="s">
        <v>539</v>
      </c>
      <c r="B40" s="29" t="s">
        <v>540</v>
      </c>
      <c r="C40" s="88" t="s">
        <v>12</v>
      </c>
      <c r="D40" s="94">
        <v>30.71</v>
      </c>
      <c r="E40" s="94">
        <v>30.71</v>
      </c>
      <c r="F40" s="90">
        <v>14.93</v>
      </c>
      <c r="G40" s="13">
        <f t="shared" si="1"/>
        <v>458.5</v>
      </c>
      <c r="H40" s="13">
        <f t="shared" si="0"/>
        <v>458.5</v>
      </c>
    </row>
    <row r="41" spans="1:8" ht="26.25">
      <c r="A41" s="29" t="s">
        <v>541</v>
      </c>
      <c r="B41" s="29" t="s">
        <v>542</v>
      </c>
      <c r="C41" s="88" t="s">
        <v>12</v>
      </c>
      <c r="D41" s="94">
        <v>42.13</v>
      </c>
      <c r="E41" s="94">
        <v>42.13</v>
      </c>
      <c r="F41" s="90">
        <v>8.99</v>
      </c>
      <c r="G41" s="13">
        <f t="shared" si="1"/>
        <v>378.75</v>
      </c>
      <c r="H41" s="13">
        <f t="shared" si="0"/>
        <v>378.75</v>
      </c>
    </row>
    <row r="42" spans="1:8" s="24" customFormat="1" ht="26.25">
      <c r="A42" s="29"/>
      <c r="B42" s="29" t="s">
        <v>543</v>
      </c>
      <c r="C42" s="88" t="s">
        <v>12</v>
      </c>
      <c r="D42" s="94">
        <v>72.83</v>
      </c>
      <c r="E42" s="94">
        <v>72.83</v>
      </c>
      <c r="F42" s="90">
        <v>14.04</v>
      </c>
      <c r="G42" s="13">
        <f t="shared" si="1"/>
        <v>1022.53</v>
      </c>
      <c r="H42" s="13">
        <f t="shared" si="0"/>
        <v>1022.53</v>
      </c>
    </row>
    <row r="43" spans="1:8" ht="39">
      <c r="A43" s="29"/>
      <c r="B43" s="29" t="s">
        <v>544</v>
      </c>
      <c r="C43" s="88" t="s">
        <v>12</v>
      </c>
      <c r="D43" s="94">
        <v>7.56</v>
      </c>
      <c r="E43" s="94">
        <v>7.56</v>
      </c>
      <c r="F43" s="90">
        <v>16.37</v>
      </c>
      <c r="G43" s="13">
        <f t="shared" si="1"/>
        <v>123.76</v>
      </c>
      <c r="H43" s="13">
        <f t="shared" si="0"/>
        <v>123.76</v>
      </c>
    </row>
    <row r="44" spans="1:8">
      <c r="A44" s="85" t="s">
        <v>545</v>
      </c>
      <c r="B44" s="85" t="s">
        <v>25</v>
      </c>
      <c r="C44" s="86"/>
      <c r="D44" s="95"/>
      <c r="E44" s="95"/>
      <c r="F44" s="96"/>
      <c r="G44" s="96"/>
      <c r="H44" s="96"/>
    </row>
    <row r="45" spans="1:8" s="24" customFormat="1">
      <c r="A45" s="85"/>
      <c r="B45" s="85" t="s">
        <v>546</v>
      </c>
      <c r="C45" s="86"/>
      <c r="D45" s="95"/>
      <c r="E45" s="95"/>
      <c r="F45" s="96"/>
      <c r="G45" s="96"/>
      <c r="H45" s="96"/>
    </row>
    <row r="46" spans="1:8" s="24" customFormat="1" ht="26.25">
      <c r="A46" s="29" t="s">
        <v>547</v>
      </c>
      <c r="B46" s="29" t="s">
        <v>548</v>
      </c>
      <c r="C46" s="88" t="s">
        <v>12</v>
      </c>
      <c r="D46" s="94">
        <v>28.47</v>
      </c>
      <c r="E46" s="94">
        <v>28.47</v>
      </c>
      <c r="F46" s="90">
        <v>336.26</v>
      </c>
      <c r="G46" s="13">
        <f t="shared" si="1"/>
        <v>9573.32</v>
      </c>
      <c r="H46" s="13">
        <f t="shared" si="0"/>
        <v>9573.32</v>
      </c>
    </row>
    <row r="47" spans="1:8" ht="26.25">
      <c r="A47" s="29" t="s">
        <v>549</v>
      </c>
      <c r="B47" s="29" t="s">
        <v>550</v>
      </c>
      <c r="C47" s="88" t="s">
        <v>12</v>
      </c>
      <c r="D47" s="94">
        <v>28.47</v>
      </c>
      <c r="E47" s="94">
        <v>28.47</v>
      </c>
      <c r="F47" s="90">
        <v>1.35</v>
      </c>
      <c r="G47" s="13">
        <f t="shared" si="1"/>
        <v>38.43</v>
      </c>
      <c r="H47" s="13">
        <f t="shared" si="0"/>
        <v>38.43</v>
      </c>
    </row>
    <row r="48" spans="1:8" s="24" customFormat="1" ht="39">
      <c r="A48" s="29" t="s">
        <v>551</v>
      </c>
      <c r="B48" s="29" t="s">
        <v>552</v>
      </c>
      <c r="C48" s="88" t="s">
        <v>12</v>
      </c>
      <c r="D48" s="94">
        <v>28.47</v>
      </c>
      <c r="E48" s="94">
        <v>28.47</v>
      </c>
      <c r="F48" s="90">
        <v>62.13</v>
      </c>
      <c r="G48" s="13">
        <f t="shared" si="1"/>
        <v>1768.84</v>
      </c>
      <c r="H48" s="13">
        <f t="shared" si="0"/>
        <v>1768.84</v>
      </c>
    </row>
    <row r="49" spans="1:8">
      <c r="A49" s="93"/>
      <c r="B49" s="85" t="s">
        <v>553</v>
      </c>
      <c r="C49" s="86"/>
      <c r="D49" s="95"/>
      <c r="E49" s="95"/>
      <c r="F49" s="96"/>
      <c r="G49" s="96"/>
      <c r="H49" s="96"/>
    </row>
    <row r="50" spans="1:8" s="24" customFormat="1" ht="26.25">
      <c r="A50" s="29" t="s">
        <v>554</v>
      </c>
      <c r="B50" s="29" t="s">
        <v>555</v>
      </c>
      <c r="C50" s="88" t="s">
        <v>20</v>
      </c>
      <c r="D50" s="94">
        <v>77.25</v>
      </c>
      <c r="E50" s="94">
        <v>77.25</v>
      </c>
      <c r="F50" s="90">
        <v>77.400000000000006</v>
      </c>
      <c r="G50" s="13">
        <f t="shared" si="1"/>
        <v>5979.15</v>
      </c>
      <c r="H50" s="13">
        <f t="shared" si="0"/>
        <v>5979.15</v>
      </c>
    </row>
    <row r="51" spans="1:8" s="24" customFormat="1" ht="39">
      <c r="A51" s="29" t="s">
        <v>556</v>
      </c>
      <c r="B51" s="29" t="s">
        <v>557</v>
      </c>
      <c r="C51" s="88" t="s">
        <v>12</v>
      </c>
      <c r="D51" s="94">
        <v>77.25</v>
      </c>
      <c r="E51" s="94">
        <v>77.25</v>
      </c>
      <c r="F51" s="90">
        <v>29.13</v>
      </c>
      <c r="G51" s="13">
        <f t="shared" si="1"/>
        <v>2250.29</v>
      </c>
      <c r="H51" s="13">
        <f t="shared" si="0"/>
        <v>2250.29</v>
      </c>
    </row>
    <row r="52" spans="1:8">
      <c r="A52" s="85" t="s">
        <v>558</v>
      </c>
      <c r="B52" s="85" t="s">
        <v>559</v>
      </c>
      <c r="C52" s="86"/>
      <c r="D52" s="95"/>
      <c r="E52" s="95"/>
      <c r="F52" s="96"/>
      <c r="G52" s="96"/>
      <c r="H52" s="96"/>
    </row>
    <row r="53" spans="1:8">
      <c r="A53" s="29" t="s">
        <v>307</v>
      </c>
      <c r="B53" s="29" t="s">
        <v>560</v>
      </c>
      <c r="C53" s="88" t="s">
        <v>561</v>
      </c>
      <c r="D53" s="94">
        <v>6</v>
      </c>
      <c r="E53" s="94">
        <v>6</v>
      </c>
      <c r="F53" s="90">
        <v>17.170000000000002</v>
      </c>
      <c r="G53" s="13">
        <f t="shared" si="1"/>
        <v>103.02</v>
      </c>
      <c r="H53" s="13">
        <f t="shared" si="0"/>
        <v>103.02</v>
      </c>
    </row>
    <row r="54" spans="1:8" ht="39">
      <c r="A54" s="29" t="s">
        <v>309</v>
      </c>
      <c r="B54" s="29" t="s">
        <v>562</v>
      </c>
      <c r="C54" s="88" t="s">
        <v>561</v>
      </c>
      <c r="D54" s="94">
        <v>11</v>
      </c>
      <c r="E54" s="94">
        <v>11</v>
      </c>
      <c r="F54" s="90">
        <v>134.33000000000001</v>
      </c>
      <c r="G54" s="13">
        <f t="shared" si="1"/>
        <v>1477.63</v>
      </c>
      <c r="H54" s="13">
        <f t="shared" si="0"/>
        <v>1477.63</v>
      </c>
    </row>
    <row r="55" spans="1:8" ht="26.25">
      <c r="A55" s="29" t="s">
        <v>310</v>
      </c>
      <c r="B55" s="29" t="s">
        <v>563</v>
      </c>
      <c r="C55" s="88" t="s">
        <v>561</v>
      </c>
      <c r="D55" s="94">
        <v>10</v>
      </c>
      <c r="E55" s="94">
        <v>10</v>
      </c>
      <c r="F55" s="90">
        <v>87.67</v>
      </c>
      <c r="G55" s="13">
        <f t="shared" si="1"/>
        <v>876.7</v>
      </c>
      <c r="H55" s="13">
        <f t="shared" si="0"/>
        <v>876.7</v>
      </c>
    </row>
    <row r="56" spans="1:8" ht="39">
      <c r="A56" s="29"/>
      <c r="B56" s="29" t="s">
        <v>564</v>
      </c>
      <c r="C56" s="88" t="s">
        <v>23</v>
      </c>
      <c r="D56" s="94">
        <v>1</v>
      </c>
      <c r="E56" s="94">
        <v>1</v>
      </c>
      <c r="F56" s="90">
        <v>67.7</v>
      </c>
      <c r="G56" s="13">
        <f t="shared" si="1"/>
        <v>67.7</v>
      </c>
      <c r="H56" s="13">
        <f t="shared" si="0"/>
        <v>67.7</v>
      </c>
    </row>
    <row r="57" spans="1:8" ht="26.25">
      <c r="A57" s="29"/>
      <c r="B57" s="29" t="s">
        <v>565</v>
      </c>
      <c r="C57" s="88" t="s">
        <v>23</v>
      </c>
      <c r="D57" s="94">
        <v>4</v>
      </c>
      <c r="E57" s="94">
        <v>4</v>
      </c>
      <c r="F57" s="90">
        <v>22.39</v>
      </c>
      <c r="G57" s="13">
        <f t="shared" si="1"/>
        <v>89.56</v>
      </c>
      <c r="H57" s="13">
        <f t="shared" si="0"/>
        <v>89.56</v>
      </c>
    </row>
    <row r="58" spans="1:8">
      <c r="A58" s="85" t="s">
        <v>28</v>
      </c>
      <c r="B58" s="85" t="s">
        <v>566</v>
      </c>
      <c r="C58" s="86"/>
      <c r="D58" s="95"/>
      <c r="E58" s="95"/>
      <c r="F58" s="96"/>
      <c r="G58" s="96"/>
      <c r="H58" s="96"/>
    </row>
    <row r="59" spans="1:8" ht="51.75">
      <c r="A59" s="29" t="s">
        <v>315</v>
      </c>
      <c r="B59" s="29" t="s">
        <v>567</v>
      </c>
      <c r="C59" s="88" t="s">
        <v>23</v>
      </c>
      <c r="D59" s="94">
        <v>2</v>
      </c>
      <c r="E59" s="94">
        <v>2</v>
      </c>
      <c r="F59" s="90">
        <v>629.11</v>
      </c>
      <c r="G59" s="13">
        <f t="shared" si="1"/>
        <v>1258.22</v>
      </c>
      <c r="H59" s="13">
        <f t="shared" si="0"/>
        <v>1258.22</v>
      </c>
    </row>
    <row r="60" spans="1:8" ht="51.75">
      <c r="A60" s="29" t="s">
        <v>317</v>
      </c>
      <c r="B60" s="29" t="s">
        <v>568</v>
      </c>
      <c r="C60" s="88" t="s">
        <v>23</v>
      </c>
      <c r="D60" s="94">
        <v>2</v>
      </c>
      <c r="E60" s="94">
        <v>2</v>
      </c>
      <c r="F60" s="90">
        <v>579.76</v>
      </c>
      <c r="G60" s="13">
        <f t="shared" si="1"/>
        <v>1159.52</v>
      </c>
      <c r="H60" s="13">
        <f t="shared" si="0"/>
        <v>1159.52</v>
      </c>
    </row>
    <row r="61" spans="1:8" s="24" customFormat="1" ht="39">
      <c r="A61" s="29"/>
      <c r="B61" s="29" t="s">
        <v>569</v>
      </c>
      <c r="C61" s="88" t="s">
        <v>23</v>
      </c>
      <c r="D61" s="94">
        <v>2</v>
      </c>
      <c r="E61" s="94">
        <v>2</v>
      </c>
      <c r="F61" s="90">
        <v>72.25</v>
      </c>
      <c r="G61" s="13">
        <f t="shared" si="1"/>
        <v>144.5</v>
      </c>
      <c r="H61" s="13">
        <f t="shared" si="0"/>
        <v>144.5</v>
      </c>
    </row>
    <row r="62" spans="1:8">
      <c r="A62" s="29"/>
      <c r="B62" s="29" t="s">
        <v>570</v>
      </c>
      <c r="C62" s="88" t="s">
        <v>23</v>
      </c>
      <c r="D62" s="94">
        <v>1</v>
      </c>
      <c r="E62" s="94">
        <v>1</v>
      </c>
      <c r="F62" s="90">
        <v>542.52</v>
      </c>
      <c r="G62" s="13">
        <f t="shared" si="1"/>
        <v>542.52</v>
      </c>
      <c r="H62" s="13">
        <f t="shared" si="0"/>
        <v>542.52</v>
      </c>
    </row>
    <row r="63" spans="1:8">
      <c r="A63" s="29"/>
      <c r="B63" s="29" t="s">
        <v>571</v>
      </c>
      <c r="C63" s="88" t="s">
        <v>23</v>
      </c>
      <c r="D63" s="94">
        <v>1</v>
      </c>
      <c r="E63" s="94">
        <v>1</v>
      </c>
      <c r="F63" s="90">
        <v>364.01</v>
      </c>
      <c r="G63" s="13">
        <f t="shared" si="1"/>
        <v>364.01</v>
      </c>
      <c r="H63" s="13">
        <f t="shared" si="0"/>
        <v>364.01</v>
      </c>
    </row>
    <row r="64" spans="1:8">
      <c r="A64" s="29"/>
      <c r="B64" s="29" t="s">
        <v>572</v>
      </c>
      <c r="C64" s="88" t="s">
        <v>23</v>
      </c>
      <c r="D64" s="94">
        <v>4</v>
      </c>
      <c r="E64" s="94">
        <v>4</v>
      </c>
      <c r="F64" s="90">
        <v>125.35</v>
      </c>
      <c r="G64" s="13">
        <f t="shared" si="1"/>
        <v>501.4</v>
      </c>
      <c r="H64" s="13">
        <f t="shared" si="0"/>
        <v>501.4</v>
      </c>
    </row>
    <row r="65" spans="1:8" s="24" customFormat="1" ht="26.25">
      <c r="A65" s="29"/>
      <c r="B65" s="29" t="s">
        <v>573</v>
      </c>
      <c r="C65" s="88" t="s">
        <v>23</v>
      </c>
      <c r="D65" s="94">
        <v>2</v>
      </c>
      <c r="E65" s="94">
        <v>2</v>
      </c>
      <c r="F65" s="90">
        <v>71.16</v>
      </c>
      <c r="G65" s="13">
        <f t="shared" si="1"/>
        <v>142.32</v>
      </c>
      <c r="H65" s="13">
        <f t="shared" si="0"/>
        <v>142.32</v>
      </c>
    </row>
    <row r="66" spans="1:8" ht="26.25">
      <c r="A66" s="29"/>
      <c r="B66" s="29" t="s">
        <v>574</v>
      </c>
      <c r="C66" s="88" t="s">
        <v>23</v>
      </c>
      <c r="D66" s="94">
        <v>2</v>
      </c>
      <c r="E66" s="94">
        <v>2</v>
      </c>
      <c r="F66" s="90">
        <v>72.709999999999994</v>
      </c>
      <c r="G66" s="13">
        <f t="shared" si="1"/>
        <v>145.41999999999999</v>
      </c>
      <c r="H66" s="13">
        <f t="shared" si="0"/>
        <v>145.41999999999999</v>
      </c>
    </row>
    <row r="67" spans="1:8" ht="26.25">
      <c r="A67" s="29"/>
      <c r="B67" s="29" t="s">
        <v>575</v>
      </c>
      <c r="C67" s="88" t="s">
        <v>23</v>
      </c>
      <c r="D67" s="94">
        <v>2</v>
      </c>
      <c r="E67" s="94">
        <v>2</v>
      </c>
      <c r="F67" s="90">
        <v>386</v>
      </c>
      <c r="G67" s="13">
        <f t="shared" si="1"/>
        <v>772</v>
      </c>
      <c r="H67" s="13">
        <f t="shared" si="0"/>
        <v>772</v>
      </c>
    </row>
    <row r="68" spans="1:8" ht="26.25">
      <c r="A68" s="29"/>
      <c r="B68" s="29" t="s">
        <v>576</v>
      </c>
      <c r="C68" s="88" t="s">
        <v>23</v>
      </c>
      <c r="D68" s="94">
        <v>2</v>
      </c>
      <c r="E68" s="94">
        <v>2</v>
      </c>
      <c r="F68" s="90">
        <v>579.76</v>
      </c>
      <c r="G68" s="13">
        <f t="shared" si="1"/>
        <v>1159.52</v>
      </c>
      <c r="H68" s="13">
        <f t="shared" si="0"/>
        <v>1159.52</v>
      </c>
    </row>
    <row r="69" spans="1:8" s="24" customFormat="1" ht="26.25">
      <c r="A69" s="29"/>
      <c r="B69" s="29" t="s">
        <v>577</v>
      </c>
      <c r="C69" s="88" t="s">
        <v>23</v>
      </c>
      <c r="D69" s="94">
        <v>2</v>
      </c>
      <c r="E69" s="94">
        <v>2</v>
      </c>
      <c r="F69" s="90">
        <v>1525.3</v>
      </c>
      <c r="G69" s="13">
        <f t="shared" si="1"/>
        <v>3050.6</v>
      </c>
      <c r="H69" s="13">
        <f t="shared" si="0"/>
        <v>3050.6</v>
      </c>
    </row>
    <row r="70" spans="1:8" s="24" customFormat="1">
      <c r="A70" s="85" t="s">
        <v>578</v>
      </c>
      <c r="B70" s="85" t="s">
        <v>579</v>
      </c>
      <c r="C70" s="86"/>
      <c r="D70" s="95"/>
      <c r="E70" s="95"/>
      <c r="F70" s="92"/>
      <c r="G70" s="92"/>
      <c r="H70" s="92"/>
    </row>
    <row r="71" spans="1:8">
      <c r="A71" s="29" t="s">
        <v>580</v>
      </c>
      <c r="B71" s="29" t="s">
        <v>581</v>
      </c>
      <c r="C71" s="88" t="s">
        <v>12</v>
      </c>
      <c r="D71" s="94">
        <v>110.25</v>
      </c>
      <c r="E71" s="94">
        <v>110.25</v>
      </c>
      <c r="F71" s="90">
        <v>1.08</v>
      </c>
      <c r="G71" s="13">
        <f t="shared" si="1"/>
        <v>119.07</v>
      </c>
      <c r="H71" s="13">
        <f t="shared" si="0"/>
        <v>119.07</v>
      </c>
    </row>
    <row r="72" spans="1:8" ht="39">
      <c r="A72" s="29" t="s">
        <v>582</v>
      </c>
      <c r="B72" s="29" t="s">
        <v>406</v>
      </c>
      <c r="C72" s="88" t="s">
        <v>23</v>
      </c>
      <c r="D72" s="94">
        <v>1</v>
      </c>
      <c r="E72" s="94">
        <v>1</v>
      </c>
      <c r="F72" s="90">
        <v>322.12</v>
      </c>
      <c r="G72" s="13">
        <f t="shared" si="1"/>
        <v>322.12</v>
      </c>
      <c r="H72" s="13">
        <f t="shared" si="0"/>
        <v>322.12</v>
      </c>
    </row>
    <row r="73" spans="1:8" s="24" customFormat="1">
      <c r="A73" s="29" t="s">
        <v>583</v>
      </c>
      <c r="B73" s="29" t="s">
        <v>584</v>
      </c>
      <c r="C73" s="88" t="s">
        <v>23</v>
      </c>
      <c r="D73" s="94">
        <v>1</v>
      </c>
      <c r="E73" s="94">
        <v>1</v>
      </c>
      <c r="F73" s="90">
        <v>1242.77</v>
      </c>
      <c r="G73" s="13">
        <f t="shared" si="1"/>
        <v>1242.77</v>
      </c>
      <c r="H73" s="13">
        <f t="shared" ref="H73:H82" si="2">ROUND(D73*F73,2)</f>
        <v>1242.77</v>
      </c>
    </row>
    <row r="74" spans="1:8">
      <c r="A74" s="85" t="s">
        <v>320</v>
      </c>
      <c r="B74" s="85" t="s">
        <v>585</v>
      </c>
      <c r="C74" s="86"/>
      <c r="D74" s="95"/>
      <c r="E74" s="95"/>
      <c r="F74" s="92"/>
      <c r="G74" s="92"/>
      <c r="H74" s="92"/>
    </row>
    <row r="75" spans="1:8">
      <c r="A75" s="29" t="s">
        <v>586</v>
      </c>
      <c r="B75" s="29" t="s">
        <v>587</v>
      </c>
      <c r="C75" s="88" t="s">
        <v>148</v>
      </c>
      <c r="D75" s="94">
        <v>1</v>
      </c>
      <c r="E75" s="94">
        <v>1</v>
      </c>
      <c r="F75" s="90">
        <v>3801.18</v>
      </c>
      <c r="G75" s="13">
        <f t="shared" ref="G75:G82" si="3">ROUND(E75*F75,2)</f>
        <v>3801.18</v>
      </c>
      <c r="H75" s="13">
        <f t="shared" si="2"/>
        <v>3801.18</v>
      </c>
    </row>
    <row r="76" spans="1:8">
      <c r="A76" s="29" t="s">
        <v>588</v>
      </c>
      <c r="B76" s="29" t="s">
        <v>589</v>
      </c>
      <c r="C76" s="88" t="s">
        <v>148</v>
      </c>
      <c r="D76" s="94">
        <v>1</v>
      </c>
      <c r="E76" s="94">
        <v>1</v>
      </c>
      <c r="F76" s="90">
        <v>1513.96</v>
      </c>
      <c r="G76" s="13">
        <f t="shared" si="3"/>
        <v>1513.96</v>
      </c>
      <c r="H76" s="13">
        <f t="shared" si="2"/>
        <v>1513.96</v>
      </c>
    </row>
    <row r="77" spans="1:8">
      <c r="A77" s="29" t="s">
        <v>590</v>
      </c>
      <c r="B77" s="29" t="s">
        <v>591</v>
      </c>
      <c r="C77" s="88" t="s">
        <v>148</v>
      </c>
      <c r="D77" s="94">
        <v>1</v>
      </c>
      <c r="E77" s="94">
        <v>1</v>
      </c>
      <c r="F77" s="90">
        <v>2477</v>
      </c>
      <c r="G77" s="13">
        <f t="shared" si="3"/>
        <v>2477</v>
      </c>
      <c r="H77" s="13">
        <f t="shared" si="2"/>
        <v>2477</v>
      </c>
    </row>
    <row r="78" spans="1:8">
      <c r="A78" s="29" t="s">
        <v>592</v>
      </c>
      <c r="B78" s="29" t="s">
        <v>593</v>
      </c>
      <c r="C78" s="88" t="s">
        <v>148</v>
      </c>
      <c r="D78" s="94">
        <v>1</v>
      </c>
      <c r="E78" s="94">
        <v>1</v>
      </c>
      <c r="F78" s="90">
        <v>2236.2399999999998</v>
      </c>
      <c r="G78" s="13">
        <f t="shared" si="3"/>
        <v>2236.2399999999998</v>
      </c>
      <c r="H78" s="13">
        <f t="shared" si="2"/>
        <v>2236.2399999999998</v>
      </c>
    </row>
    <row r="79" spans="1:8">
      <c r="A79" s="29" t="s">
        <v>594</v>
      </c>
      <c r="B79" s="29" t="s">
        <v>595</v>
      </c>
      <c r="C79" s="88" t="s">
        <v>148</v>
      </c>
      <c r="D79" s="94">
        <v>1</v>
      </c>
      <c r="E79" s="94">
        <v>1</v>
      </c>
      <c r="F79" s="90">
        <v>3801.18</v>
      </c>
      <c r="G79" s="13">
        <f t="shared" si="3"/>
        <v>3801.18</v>
      </c>
      <c r="H79" s="13">
        <f t="shared" si="2"/>
        <v>3801.18</v>
      </c>
    </row>
    <row r="80" spans="1:8">
      <c r="A80" s="29" t="s">
        <v>596</v>
      </c>
      <c r="B80" s="29" t="s">
        <v>597</v>
      </c>
      <c r="C80" s="88" t="s">
        <v>148</v>
      </c>
      <c r="D80" s="94">
        <v>1</v>
      </c>
      <c r="E80" s="94">
        <v>1</v>
      </c>
      <c r="F80" s="90">
        <v>3801.18</v>
      </c>
      <c r="G80" s="13">
        <f t="shared" si="3"/>
        <v>3801.18</v>
      </c>
      <c r="H80" s="13">
        <f t="shared" si="2"/>
        <v>3801.18</v>
      </c>
    </row>
    <row r="81" spans="1:8">
      <c r="A81" s="29" t="s">
        <v>598</v>
      </c>
      <c r="B81" s="29" t="s">
        <v>599</v>
      </c>
      <c r="C81" s="88" t="s">
        <v>148</v>
      </c>
      <c r="D81" s="94">
        <v>1</v>
      </c>
      <c r="E81" s="94">
        <v>1</v>
      </c>
      <c r="F81" s="90">
        <v>2115.86</v>
      </c>
      <c r="G81" s="13">
        <f t="shared" si="3"/>
        <v>2115.86</v>
      </c>
      <c r="H81" s="13">
        <f t="shared" si="2"/>
        <v>2115.86</v>
      </c>
    </row>
    <row r="82" spans="1:8">
      <c r="A82" s="29" t="s">
        <v>600</v>
      </c>
      <c r="B82" s="29" t="s">
        <v>601</v>
      </c>
      <c r="C82" s="88" t="s">
        <v>148</v>
      </c>
      <c r="D82" s="94">
        <v>1</v>
      </c>
      <c r="E82" s="94">
        <v>1</v>
      </c>
      <c r="F82" s="90">
        <v>1453.77</v>
      </c>
      <c r="G82" s="13">
        <f t="shared" si="3"/>
        <v>1453.77</v>
      </c>
      <c r="H82" s="13">
        <f t="shared" si="2"/>
        <v>1453.77</v>
      </c>
    </row>
    <row r="83" spans="1:8">
      <c r="A83" s="7"/>
      <c r="B83" s="8" t="s">
        <v>248</v>
      </c>
      <c r="C83" s="16"/>
      <c r="D83" s="227" t="s">
        <v>903</v>
      </c>
      <c r="E83" s="228"/>
      <c r="F83" s="135">
        <f>G83/H83</f>
        <v>0.99999986631450344</v>
      </c>
      <c r="G83" s="53">
        <f>G6</f>
        <v>149604.83999999994</v>
      </c>
      <c r="H83" s="53">
        <f>H6</f>
        <v>149604.85999999993</v>
      </c>
    </row>
  </sheetData>
  <mergeCells count="15">
    <mergeCell ref="D83:E83"/>
    <mergeCell ref="F4:F5"/>
    <mergeCell ref="G4:G5"/>
    <mergeCell ref="H4:H5"/>
    <mergeCell ref="A6:F6"/>
    <mergeCell ref="A4:A5"/>
    <mergeCell ref="B4:B5"/>
    <mergeCell ref="C4:C5"/>
    <mergeCell ref="D4:D5"/>
    <mergeCell ref="E4:E5"/>
    <mergeCell ref="A1:B2"/>
    <mergeCell ref="C1:F1"/>
    <mergeCell ref="G1:H3"/>
    <mergeCell ref="C2:F3"/>
    <mergeCell ref="A3:B3"/>
  </mergeCells>
  <pageMargins left="0.511811024" right="0.511811024" top="0.78740157499999996" bottom="0.78740157499999996" header="0.31496062000000002" footer="0.31496062000000002"/>
  <pageSetup paperSize="9" scale="25" orientation="landscape" horizontalDpi="360" verticalDpi="360" r:id="rId1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view="pageBreakPreview" topLeftCell="A18" zoomScaleNormal="100" zoomScaleSheetLayoutView="100" workbookViewId="0">
      <selection activeCell="D25" sqref="D25:F25"/>
    </sheetView>
  </sheetViews>
  <sheetFormatPr defaultColWidth="9.140625" defaultRowHeight="15"/>
  <cols>
    <col min="1" max="1" width="9.5703125" style="9" customWidth="1"/>
    <col min="2" max="2" width="55.7109375" style="10" customWidth="1"/>
    <col min="3" max="3" width="8" style="18" customWidth="1"/>
    <col min="4" max="5" width="12.5703125" style="19" customWidth="1"/>
    <col min="6" max="6" width="12.28515625" style="50" bestFit="1" customWidth="1"/>
    <col min="7" max="7" width="15.140625" style="50" customWidth="1"/>
    <col min="8" max="8" width="14.42578125" style="50" bestFit="1" customWidth="1"/>
  </cols>
  <sheetData>
    <row r="1" spans="1:8" ht="12.75" customHeight="1" thickBot="1">
      <c r="A1" s="206" t="s">
        <v>51</v>
      </c>
      <c r="B1" s="207"/>
      <c r="C1" s="210" t="s">
        <v>273</v>
      </c>
      <c r="D1" s="211"/>
      <c r="E1" s="211"/>
      <c r="F1" s="212"/>
      <c r="G1" s="266" t="s">
        <v>621</v>
      </c>
      <c r="H1" s="267"/>
    </row>
    <row r="2" spans="1:8" ht="20.25" customHeight="1" thickBot="1">
      <c r="A2" s="208"/>
      <c r="B2" s="209"/>
      <c r="C2" s="219" t="s">
        <v>247</v>
      </c>
      <c r="D2" s="220"/>
      <c r="E2" s="220"/>
      <c r="F2" s="221"/>
      <c r="G2" s="268"/>
      <c r="H2" s="269"/>
    </row>
    <row r="3" spans="1:8" ht="30.75" customHeight="1" thickBot="1">
      <c r="A3" s="225" t="s">
        <v>607</v>
      </c>
      <c r="B3" s="226"/>
      <c r="C3" s="222"/>
      <c r="D3" s="223"/>
      <c r="E3" s="223"/>
      <c r="F3" s="224"/>
      <c r="G3" s="270"/>
      <c r="H3" s="271"/>
    </row>
    <row r="4" spans="1:8" ht="12.75" customHeight="1">
      <c r="A4" s="235" t="s">
        <v>0</v>
      </c>
      <c r="B4" s="237" t="s">
        <v>42</v>
      </c>
      <c r="C4" s="239" t="s">
        <v>1</v>
      </c>
      <c r="D4" s="241" t="s">
        <v>47</v>
      </c>
      <c r="E4" s="241" t="s">
        <v>48</v>
      </c>
      <c r="F4" s="229" t="s">
        <v>43</v>
      </c>
      <c r="G4" s="231" t="s">
        <v>50</v>
      </c>
      <c r="H4" s="231" t="s">
        <v>49</v>
      </c>
    </row>
    <row r="5" spans="1:8">
      <c r="A5" s="236"/>
      <c r="B5" s="238"/>
      <c r="C5" s="240"/>
      <c r="D5" s="242"/>
      <c r="E5" s="242"/>
      <c r="F5" s="230"/>
      <c r="G5" s="232"/>
      <c r="H5" s="232"/>
    </row>
    <row r="6" spans="1:8">
      <c r="A6" s="246"/>
      <c r="B6" s="244"/>
      <c r="C6" s="244"/>
      <c r="D6" s="244"/>
      <c r="E6" s="244"/>
      <c r="F6" s="245"/>
      <c r="G6" s="52">
        <f>G25</f>
        <v>899207.31</v>
      </c>
      <c r="H6" s="52">
        <f>H25</f>
        <v>964086.8</v>
      </c>
    </row>
    <row r="7" spans="1:8" s="24" customFormat="1">
      <c r="A7" s="257" t="s">
        <v>966</v>
      </c>
      <c r="B7" s="258"/>
      <c r="C7" s="258"/>
      <c r="D7" s="258"/>
      <c r="E7" s="258"/>
      <c r="F7" s="258"/>
      <c r="G7" s="258"/>
      <c r="H7" s="259"/>
    </row>
    <row r="8" spans="1:8">
      <c r="A8" s="260"/>
      <c r="B8" s="261"/>
      <c r="C8" s="261"/>
      <c r="D8" s="261"/>
      <c r="E8" s="261"/>
      <c r="F8" s="261"/>
      <c r="G8" s="261"/>
      <c r="H8" s="262"/>
    </row>
    <row r="9" spans="1:8">
      <c r="A9" s="260"/>
      <c r="B9" s="261"/>
      <c r="C9" s="261"/>
      <c r="D9" s="261"/>
      <c r="E9" s="261"/>
      <c r="F9" s="261"/>
      <c r="G9" s="261"/>
      <c r="H9" s="262"/>
    </row>
    <row r="10" spans="1:8" s="24" customFormat="1">
      <c r="A10" s="260"/>
      <c r="B10" s="261"/>
      <c r="C10" s="261"/>
      <c r="D10" s="261"/>
      <c r="E10" s="261"/>
      <c r="F10" s="261"/>
      <c r="G10" s="261"/>
      <c r="H10" s="262"/>
    </row>
    <row r="11" spans="1:8">
      <c r="A11" s="260"/>
      <c r="B11" s="261"/>
      <c r="C11" s="261"/>
      <c r="D11" s="261"/>
      <c r="E11" s="261"/>
      <c r="F11" s="261"/>
      <c r="G11" s="261"/>
      <c r="H11" s="262"/>
    </row>
    <row r="12" spans="1:8">
      <c r="A12" s="260"/>
      <c r="B12" s="261"/>
      <c r="C12" s="261"/>
      <c r="D12" s="261"/>
      <c r="E12" s="261"/>
      <c r="F12" s="261"/>
      <c r="G12" s="261"/>
      <c r="H12" s="262"/>
    </row>
    <row r="13" spans="1:8">
      <c r="A13" s="260"/>
      <c r="B13" s="261"/>
      <c r="C13" s="261"/>
      <c r="D13" s="261"/>
      <c r="E13" s="261"/>
      <c r="F13" s="261"/>
      <c r="G13" s="261"/>
      <c r="H13" s="262"/>
    </row>
    <row r="14" spans="1:8" s="4" customFormat="1">
      <c r="A14" s="260"/>
      <c r="B14" s="261"/>
      <c r="C14" s="261"/>
      <c r="D14" s="261"/>
      <c r="E14" s="261"/>
      <c r="F14" s="261"/>
      <c r="G14" s="261"/>
      <c r="H14" s="262"/>
    </row>
    <row r="15" spans="1:8" s="4" customFormat="1">
      <c r="A15" s="260"/>
      <c r="B15" s="261"/>
      <c r="C15" s="261"/>
      <c r="D15" s="261"/>
      <c r="E15" s="261"/>
      <c r="F15" s="261"/>
      <c r="G15" s="261"/>
      <c r="H15" s="262"/>
    </row>
    <row r="16" spans="1:8" s="24" customFormat="1">
      <c r="A16" s="260"/>
      <c r="B16" s="261"/>
      <c r="C16" s="261"/>
      <c r="D16" s="261"/>
      <c r="E16" s="261"/>
      <c r="F16" s="261"/>
      <c r="G16" s="261"/>
      <c r="H16" s="262"/>
    </row>
    <row r="17" spans="1:8">
      <c r="A17" s="260"/>
      <c r="B17" s="261"/>
      <c r="C17" s="261"/>
      <c r="D17" s="261"/>
      <c r="E17" s="261"/>
      <c r="F17" s="261"/>
      <c r="G17" s="261"/>
      <c r="H17" s="262"/>
    </row>
    <row r="18" spans="1:8" s="5" customFormat="1">
      <c r="A18" s="260"/>
      <c r="B18" s="261"/>
      <c r="C18" s="261"/>
      <c r="D18" s="261"/>
      <c r="E18" s="261"/>
      <c r="F18" s="261"/>
      <c r="G18" s="261"/>
      <c r="H18" s="262"/>
    </row>
    <row r="19" spans="1:8" s="24" customFormat="1">
      <c r="A19" s="260"/>
      <c r="B19" s="261"/>
      <c r="C19" s="261"/>
      <c r="D19" s="261"/>
      <c r="E19" s="261"/>
      <c r="F19" s="261"/>
      <c r="G19" s="261"/>
      <c r="H19" s="262"/>
    </row>
    <row r="20" spans="1:8">
      <c r="A20" s="260"/>
      <c r="B20" s="261"/>
      <c r="C20" s="261"/>
      <c r="D20" s="261"/>
      <c r="E20" s="261"/>
      <c r="F20" s="261"/>
      <c r="G20" s="261"/>
      <c r="H20" s="262"/>
    </row>
    <row r="21" spans="1:8" s="24" customFormat="1">
      <c r="A21" s="260"/>
      <c r="B21" s="261"/>
      <c r="C21" s="261"/>
      <c r="D21" s="261"/>
      <c r="E21" s="261"/>
      <c r="F21" s="261"/>
      <c r="G21" s="261"/>
      <c r="H21" s="262"/>
    </row>
    <row r="22" spans="1:8">
      <c r="A22" s="260"/>
      <c r="B22" s="261"/>
      <c r="C22" s="261"/>
      <c r="D22" s="261"/>
      <c r="E22" s="261"/>
      <c r="F22" s="261"/>
      <c r="G22" s="261"/>
      <c r="H22" s="262"/>
    </row>
    <row r="23" spans="1:8">
      <c r="A23" s="260"/>
      <c r="B23" s="261"/>
      <c r="C23" s="261"/>
      <c r="D23" s="261"/>
      <c r="E23" s="261"/>
      <c r="F23" s="261"/>
      <c r="G23" s="261"/>
      <c r="H23" s="262"/>
    </row>
    <row r="24" spans="1:8">
      <c r="A24" s="263"/>
      <c r="B24" s="264"/>
      <c r="C24" s="264"/>
      <c r="D24" s="264"/>
      <c r="E24" s="264"/>
      <c r="F24" s="264"/>
      <c r="G24" s="264"/>
      <c r="H24" s="265"/>
    </row>
    <row r="25" spans="1:8">
      <c r="A25" s="7"/>
      <c r="B25" s="8" t="s">
        <v>248</v>
      </c>
      <c r="C25" s="16"/>
      <c r="D25" s="227" t="s">
        <v>903</v>
      </c>
      <c r="E25" s="228"/>
      <c r="F25" s="135">
        <f>G25/H25</f>
        <v>0.93270368394215131</v>
      </c>
      <c r="G25" s="53">
        <v>899207.31</v>
      </c>
      <c r="H25" s="205">
        <v>964086.8</v>
      </c>
    </row>
    <row r="37" spans="6:7">
      <c r="F37" s="6"/>
      <c r="G37" s="6"/>
    </row>
    <row r="42" spans="6:7">
      <c r="F42" s="6"/>
      <c r="G42" s="6"/>
    </row>
    <row r="44" spans="6:7">
      <c r="F44" s="6"/>
      <c r="G44" s="6"/>
    </row>
  </sheetData>
  <mergeCells count="16">
    <mergeCell ref="A7:H24"/>
    <mergeCell ref="D25:E25"/>
    <mergeCell ref="F4:F5"/>
    <mergeCell ref="G4:G5"/>
    <mergeCell ref="H4:H5"/>
    <mergeCell ref="A6:F6"/>
    <mergeCell ref="A4:A5"/>
    <mergeCell ref="B4:B5"/>
    <mergeCell ref="C4:C5"/>
    <mergeCell ref="D4:D5"/>
    <mergeCell ref="E4:E5"/>
    <mergeCell ref="A1:B2"/>
    <mergeCell ref="C1:F1"/>
    <mergeCell ref="G1:H3"/>
    <mergeCell ref="C2:F3"/>
    <mergeCell ref="A3:B3"/>
  </mergeCells>
  <pageMargins left="0.511811024" right="0.511811024" top="0.78740157499999996" bottom="0.78740157499999996" header="0.31496062000000002" footer="0.31496062000000002"/>
  <pageSetup paperSize="9" scale="96" orientation="landscape" horizontalDpi="360" verticalDpi="360" r:id="rId1"/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8"/>
  <sheetViews>
    <sheetView view="pageBreakPreview" topLeftCell="A115" zoomScaleNormal="100" zoomScaleSheetLayoutView="100" workbookViewId="0">
      <selection activeCell="D119" sqref="D119:F119"/>
    </sheetView>
  </sheetViews>
  <sheetFormatPr defaultColWidth="9.140625" defaultRowHeight="15"/>
  <cols>
    <col min="1" max="1" width="9.5703125" style="9" customWidth="1"/>
    <col min="2" max="2" width="55.7109375" style="10" customWidth="1"/>
    <col min="3" max="3" width="8" style="18" customWidth="1"/>
    <col min="4" max="5" width="12.5703125" style="19" customWidth="1"/>
    <col min="6" max="6" width="12.28515625" style="50" bestFit="1" customWidth="1"/>
    <col min="7" max="7" width="15.140625" style="50" customWidth="1"/>
    <col min="8" max="8" width="14.42578125" style="50" bestFit="1" customWidth="1"/>
  </cols>
  <sheetData>
    <row r="1" spans="1:8" ht="12.75" customHeight="1" thickBot="1">
      <c r="A1" s="206" t="s">
        <v>51</v>
      </c>
      <c r="B1" s="207"/>
      <c r="C1" s="210" t="s">
        <v>609</v>
      </c>
      <c r="D1" s="211"/>
      <c r="E1" s="211"/>
      <c r="F1" s="212"/>
      <c r="G1" s="213" t="s">
        <v>619</v>
      </c>
      <c r="H1" s="214"/>
    </row>
    <row r="2" spans="1:8" ht="20.25" customHeight="1" thickBot="1">
      <c r="A2" s="208"/>
      <c r="B2" s="209"/>
      <c r="C2" s="219" t="s">
        <v>272</v>
      </c>
      <c r="D2" s="220"/>
      <c r="E2" s="220"/>
      <c r="F2" s="221"/>
      <c r="G2" s="215"/>
      <c r="H2" s="216"/>
    </row>
    <row r="3" spans="1:8" ht="22.5" customHeight="1" thickBot="1">
      <c r="A3" s="225" t="s">
        <v>608</v>
      </c>
      <c r="B3" s="226"/>
      <c r="C3" s="222"/>
      <c r="D3" s="223"/>
      <c r="E3" s="223"/>
      <c r="F3" s="224"/>
      <c r="G3" s="217"/>
      <c r="H3" s="218"/>
    </row>
    <row r="4" spans="1:8" ht="12.75" customHeight="1">
      <c r="A4" s="235" t="s">
        <v>0</v>
      </c>
      <c r="B4" s="237" t="s">
        <v>42</v>
      </c>
      <c r="C4" s="239" t="s">
        <v>1</v>
      </c>
      <c r="D4" s="241" t="s">
        <v>47</v>
      </c>
      <c r="E4" s="241" t="s">
        <v>48</v>
      </c>
      <c r="F4" s="229" t="s">
        <v>43</v>
      </c>
      <c r="G4" s="231" t="s">
        <v>50</v>
      </c>
      <c r="H4" s="231" t="s">
        <v>49</v>
      </c>
    </row>
    <row r="5" spans="1:8">
      <c r="A5" s="236"/>
      <c r="B5" s="238"/>
      <c r="C5" s="240"/>
      <c r="D5" s="242"/>
      <c r="E5" s="242"/>
      <c r="F5" s="230"/>
      <c r="G5" s="232"/>
      <c r="H5" s="232"/>
    </row>
    <row r="6" spans="1:8">
      <c r="A6" s="246"/>
      <c r="B6" s="244"/>
      <c r="C6" s="244"/>
      <c r="D6" s="244"/>
      <c r="E6" s="244"/>
      <c r="F6" s="245"/>
      <c r="G6" s="52">
        <f>G7+G63</f>
        <v>353130.68860800005</v>
      </c>
      <c r="H6" s="52">
        <f>H7+H63</f>
        <v>353130.68860800005</v>
      </c>
    </row>
    <row r="7" spans="1:8">
      <c r="A7" s="142" t="s">
        <v>2</v>
      </c>
      <c r="B7" s="143" t="s">
        <v>957</v>
      </c>
      <c r="C7" s="144"/>
      <c r="D7" s="141"/>
      <c r="E7" s="141"/>
      <c r="F7" s="141"/>
      <c r="G7" s="154">
        <f>SUM(G8:G62)</f>
        <v>192444.32420800001</v>
      </c>
      <c r="H7" s="154">
        <f>SUM(H8:H62)</f>
        <v>192444.32420800001</v>
      </c>
    </row>
    <row r="8" spans="1:8" s="24" customFormat="1">
      <c r="A8" s="142" t="s">
        <v>55</v>
      </c>
      <c r="B8" s="143" t="s">
        <v>56</v>
      </c>
      <c r="C8" s="144"/>
      <c r="D8" s="141"/>
      <c r="E8" s="188"/>
      <c r="F8" s="188"/>
      <c r="G8" s="189"/>
      <c r="H8" s="188"/>
    </row>
    <row r="9" spans="1:8">
      <c r="A9" s="145" t="s">
        <v>57</v>
      </c>
      <c r="B9" s="145" t="s">
        <v>4</v>
      </c>
      <c r="C9" s="146" t="s">
        <v>5</v>
      </c>
      <c r="D9" s="147">
        <v>30</v>
      </c>
      <c r="E9" s="190">
        <v>30</v>
      </c>
      <c r="F9" s="191">
        <v>116.22</v>
      </c>
      <c r="G9" s="192">
        <f>E9*F9</f>
        <v>3486.6</v>
      </c>
      <c r="H9" s="193">
        <f>D9*F9</f>
        <v>3486.6</v>
      </c>
    </row>
    <row r="10" spans="1:8">
      <c r="A10" s="145" t="s">
        <v>904</v>
      </c>
      <c r="B10" s="145" t="s">
        <v>7</v>
      </c>
      <c r="C10" s="146" t="s">
        <v>5</v>
      </c>
      <c r="D10" s="147">
        <v>100</v>
      </c>
      <c r="E10" s="190">
        <v>100</v>
      </c>
      <c r="F10" s="194">
        <v>33.71</v>
      </c>
      <c r="G10" s="192">
        <f t="shared" ref="G10:G73" si="0">E10*F10</f>
        <v>3371</v>
      </c>
      <c r="H10" s="193">
        <f t="shared" ref="H10:H73" si="1">D10*F10</f>
        <v>3371</v>
      </c>
    </row>
    <row r="11" spans="1:8">
      <c r="A11" s="108" t="s">
        <v>59</v>
      </c>
      <c r="B11" s="109" t="s">
        <v>905</v>
      </c>
      <c r="C11" s="148"/>
      <c r="D11" s="141"/>
      <c r="E11" s="188"/>
      <c r="F11" s="195"/>
      <c r="G11" s="189"/>
      <c r="H11" s="188"/>
    </row>
    <row r="12" spans="1:8" ht="39">
      <c r="A12" s="145" t="s">
        <v>60</v>
      </c>
      <c r="B12" s="145" t="s">
        <v>906</v>
      </c>
      <c r="C12" s="146" t="s">
        <v>23</v>
      </c>
      <c r="D12" s="147">
        <v>1</v>
      </c>
      <c r="E12" s="190">
        <v>1</v>
      </c>
      <c r="F12" s="191">
        <v>901.99</v>
      </c>
      <c r="G12" s="192">
        <f t="shared" si="0"/>
        <v>901.99</v>
      </c>
      <c r="H12" s="193">
        <f t="shared" si="1"/>
        <v>901.99</v>
      </c>
    </row>
    <row r="13" spans="1:8" ht="26.25">
      <c r="A13" s="145" t="s">
        <v>907</v>
      </c>
      <c r="B13" s="145" t="s">
        <v>908</v>
      </c>
      <c r="C13" s="146" t="s">
        <v>12</v>
      </c>
      <c r="D13" s="147">
        <v>171</v>
      </c>
      <c r="E13" s="190">
        <v>171</v>
      </c>
      <c r="F13" s="196">
        <v>4.53</v>
      </c>
      <c r="G13" s="192">
        <f t="shared" si="0"/>
        <v>774.63</v>
      </c>
      <c r="H13" s="193">
        <f t="shared" si="1"/>
        <v>774.63</v>
      </c>
    </row>
    <row r="14" spans="1:8" ht="26.25">
      <c r="A14" s="145" t="s">
        <v>909</v>
      </c>
      <c r="B14" s="145" t="s">
        <v>910</v>
      </c>
      <c r="C14" s="146" t="s">
        <v>12</v>
      </c>
      <c r="D14" s="147">
        <v>171</v>
      </c>
      <c r="E14" s="190">
        <v>171</v>
      </c>
      <c r="F14" s="196">
        <v>8.01</v>
      </c>
      <c r="G14" s="192">
        <f t="shared" si="0"/>
        <v>1369.71</v>
      </c>
      <c r="H14" s="193">
        <f t="shared" si="1"/>
        <v>1369.71</v>
      </c>
    </row>
    <row r="15" spans="1:8" ht="26.25">
      <c r="A15" s="145" t="s">
        <v>911</v>
      </c>
      <c r="B15" s="145" t="s">
        <v>113</v>
      </c>
      <c r="C15" s="146" t="s">
        <v>20</v>
      </c>
      <c r="D15" s="147">
        <v>18.295200000000001</v>
      </c>
      <c r="E15" s="190">
        <v>18.295200000000001</v>
      </c>
      <c r="F15" s="197">
        <v>55.06</v>
      </c>
      <c r="G15" s="192">
        <f t="shared" si="0"/>
        <v>1007.3337120000001</v>
      </c>
      <c r="H15" s="193">
        <f t="shared" si="1"/>
        <v>1007.3337120000001</v>
      </c>
    </row>
    <row r="16" spans="1:8" ht="39">
      <c r="A16" s="145" t="s">
        <v>912</v>
      </c>
      <c r="B16" s="145" t="s">
        <v>656</v>
      </c>
      <c r="C16" s="146" t="s">
        <v>20</v>
      </c>
      <c r="D16" s="147">
        <v>8.9263999999999992</v>
      </c>
      <c r="E16" s="190">
        <v>8.9263999999999992</v>
      </c>
      <c r="F16" s="198">
        <v>16.600000000000001</v>
      </c>
      <c r="G16" s="192">
        <f t="shared" si="0"/>
        <v>148.17823999999999</v>
      </c>
      <c r="H16" s="193">
        <f t="shared" si="1"/>
        <v>148.17823999999999</v>
      </c>
    </row>
    <row r="17" spans="1:8">
      <c r="A17" s="145" t="s">
        <v>913</v>
      </c>
      <c r="B17" s="145" t="s">
        <v>17</v>
      </c>
      <c r="C17" s="146" t="s">
        <v>12</v>
      </c>
      <c r="D17" s="147">
        <v>171</v>
      </c>
      <c r="E17" s="190">
        <v>171</v>
      </c>
      <c r="F17" s="194">
        <v>5.29</v>
      </c>
      <c r="G17" s="192">
        <f t="shared" si="0"/>
        <v>904.59</v>
      </c>
      <c r="H17" s="193">
        <f t="shared" si="1"/>
        <v>904.59</v>
      </c>
    </row>
    <row r="18" spans="1:8">
      <c r="A18" s="108" t="s">
        <v>78</v>
      </c>
      <c r="B18" s="109" t="s">
        <v>279</v>
      </c>
      <c r="C18" s="148"/>
      <c r="D18" s="141"/>
      <c r="E18" s="188"/>
      <c r="F18" s="195"/>
      <c r="G18" s="189"/>
      <c r="H18" s="188"/>
    </row>
    <row r="19" spans="1:8">
      <c r="A19" s="145" t="s">
        <v>26</v>
      </c>
      <c r="B19" s="145" t="s">
        <v>280</v>
      </c>
      <c r="C19" s="146" t="s">
        <v>20</v>
      </c>
      <c r="D19" s="147">
        <v>0.224</v>
      </c>
      <c r="E19" s="190">
        <v>0.224</v>
      </c>
      <c r="F19" s="191">
        <v>666.03</v>
      </c>
      <c r="G19" s="192">
        <f t="shared" si="0"/>
        <v>149.19072</v>
      </c>
      <c r="H19" s="193">
        <f t="shared" si="1"/>
        <v>149.19072</v>
      </c>
    </row>
    <row r="20" spans="1:8" ht="39">
      <c r="A20" s="145" t="s">
        <v>28</v>
      </c>
      <c r="B20" s="145" t="s">
        <v>499</v>
      </c>
      <c r="C20" s="146" t="s">
        <v>20</v>
      </c>
      <c r="D20" s="147">
        <v>1.9712000000000001</v>
      </c>
      <c r="E20" s="190">
        <v>1.9712000000000001</v>
      </c>
      <c r="F20" s="196">
        <v>2836.42</v>
      </c>
      <c r="G20" s="192">
        <f t="shared" si="0"/>
        <v>5591.1511040000005</v>
      </c>
      <c r="H20" s="193">
        <f t="shared" si="1"/>
        <v>5591.1511040000005</v>
      </c>
    </row>
    <row r="21" spans="1:8" ht="39">
      <c r="A21" s="145" t="s">
        <v>281</v>
      </c>
      <c r="B21" s="145" t="s">
        <v>661</v>
      </c>
      <c r="C21" s="146" t="s">
        <v>20</v>
      </c>
      <c r="D21" s="147">
        <v>7.3975999999999997</v>
      </c>
      <c r="E21" s="190">
        <v>7.3975999999999997</v>
      </c>
      <c r="F21" s="196">
        <v>560.94000000000005</v>
      </c>
      <c r="G21" s="192">
        <f t="shared" si="0"/>
        <v>4149.6097440000003</v>
      </c>
      <c r="H21" s="193">
        <f t="shared" si="1"/>
        <v>4149.6097440000003</v>
      </c>
    </row>
    <row r="22" spans="1:8" ht="26.25">
      <c r="A22" s="145" t="s">
        <v>320</v>
      </c>
      <c r="B22" s="145" t="s">
        <v>914</v>
      </c>
      <c r="C22" s="146" t="s">
        <v>15</v>
      </c>
      <c r="D22" s="147">
        <v>61.639200000000002</v>
      </c>
      <c r="E22" s="190">
        <v>61.639200000000002</v>
      </c>
      <c r="F22" s="199">
        <v>32.74</v>
      </c>
      <c r="G22" s="192">
        <f t="shared" si="0"/>
        <v>2018.0674080000001</v>
      </c>
      <c r="H22" s="193">
        <f t="shared" si="1"/>
        <v>2018.0674080000001</v>
      </c>
    </row>
    <row r="23" spans="1:8">
      <c r="A23" s="108" t="s">
        <v>90</v>
      </c>
      <c r="B23" s="109" t="s">
        <v>915</v>
      </c>
      <c r="C23" s="148"/>
      <c r="D23" s="141"/>
      <c r="E23" s="188"/>
      <c r="F23" s="195"/>
      <c r="G23" s="189"/>
      <c r="H23" s="188"/>
    </row>
    <row r="24" spans="1:8" ht="39">
      <c r="A24" s="145" t="s">
        <v>32</v>
      </c>
      <c r="B24" s="145" t="s">
        <v>499</v>
      </c>
      <c r="C24" s="146" t="s">
        <v>20</v>
      </c>
      <c r="D24" s="149">
        <v>2.6095999999999999</v>
      </c>
      <c r="E24" s="200">
        <v>2.6095999999999999</v>
      </c>
      <c r="F24" s="191">
        <v>2836.42</v>
      </c>
      <c r="G24" s="192">
        <f t="shared" si="0"/>
        <v>7401.9216319999996</v>
      </c>
      <c r="H24" s="193">
        <f t="shared" si="1"/>
        <v>7401.9216319999996</v>
      </c>
    </row>
    <row r="25" spans="1:8" ht="26.25">
      <c r="A25" s="145" t="s">
        <v>284</v>
      </c>
      <c r="B25" s="145" t="s">
        <v>374</v>
      </c>
      <c r="C25" s="146" t="s">
        <v>15</v>
      </c>
      <c r="D25" s="149">
        <v>61.975200000000001</v>
      </c>
      <c r="E25" s="200">
        <v>61.975200000000001</v>
      </c>
      <c r="F25" s="194">
        <v>29.67</v>
      </c>
      <c r="G25" s="192">
        <f t="shared" si="0"/>
        <v>1838.8041840000001</v>
      </c>
      <c r="H25" s="193">
        <f t="shared" si="1"/>
        <v>1838.8041840000001</v>
      </c>
    </row>
    <row r="26" spans="1:8">
      <c r="A26" s="108" t="s">
        <v>110</v>
      </c>
      <c r="B26" s="140" t="s">
        <v>25</v>
      </c>
      <c r="C26" s="148"/>
      <c r="D26" s="141"/>
      <c r="E26" s="188"/>
      <c r="F26" s="195"/>
      <c r="G26" s="189"/>
      <c r="H26" s="188"/>
    </row>
    <row r="27" spans="1:8" ht="25.5">
      <c r="A27" s="150" t="s">
        <v>112</v>
      </c>
      <c r="B27" s="151" t="str">
        <f>[1]Planilha1!$B$24</f>
        <v>Camada impermeabilizadora, espessura = 5,0cm, c/ concreto fck = 15mpa</v>
      </c>
      <c r="C27" s="152" t="s">
        <v>12</v>
      </c>
      <c r="D27" s="153">
        <v>155.0752</v>
      </c>
      <c r="E27" s="201">
        <v>155.0752</v>
      </c>
      <c r="F27" s="202">
        <v>28.29</v>
      </c>
      <c r="G27" s="192">
        <f t="shared" si="0"/>
        <v>4387.0774080000001</v>
      </c>
      <c r="H27" s="193">
        <f t="shared" si="1"/>
        <v>4387.0774080000001</v>
      </c>
    </row>
    <row r="28" spans="1:8" ht="38.25">
      <c r="A28" s="150" t="s">
        <v>114</v>
      </c>
      <c r="B28" s="151" t="str">
        <f>[1]Planilha1!$B$25</f>
        <v>Piso alta resistencia, branco, e=12mm, aplicado com juntas, polido até o esmeril 400 e encerado, exclusive argamassa de regualrização</v>
      </c>
      <c r="C28" s="152" t="s">
        <v>12</v>
      </c>
      <c r="D28" s="153">
        <v>155.0752</v>
      </c>
      <c r="E28" s="201">
        <v>155.0752</v>
      </c>
      <c r="F28" s="203">
        <v>104.31</v>
      </c>
      <c r="G28" s="192">
        <f t="shared" si="0"/>
        <v>16175.894112</v>
      </c>
      <c r="H28" s="193">
        <f t="shared" si="1"/>
        <v>16175.894112</v>
      </c>
    </row>
    <row r="29" spans="1:8" ht="25.5">
      <c r="A29" s="150" t="s">
        <v>116</v>
      </c>
      <c r="B29" s="151" t="str">
        <f>[1]Planilha1!$B$26</f>
        <v>Piso em concreto simples desempolado, fck = 15 MPa, e = 7 cm - Não inclui formas para juntas de concretagem</v>
      </c>
      <c r="C29" s="152" t="s">
        <v>12</v>
      </c>
      <c r="D29" s="153">
        <v>21.302399999999999</v>
      </c>
      <c r="E29" s="201">
        <v>21.302399999999999</v>
      </c>
      <c r="F29" s="203">
        <v>52.34</v>
      </c>
      <c r="G29" s="192">
        <f t="shared" si="0"/>
        <v>1114.9676159999999</v>
      </c>
      <c r="H29" s="193">
        <f t="shared" si="1"/>
        <v>1114.9676159999999</v>
      </c>
    </row>
    <row r="30" spans="1:8">
      <c r="A30" s="108" t="s">
        <v>916</v>
      </c>
      <c r="B30" s="140" t="s">
        <v>917</v>
      </c>
      <c r="C30" s="148"/>
      <c r="D30" s="141"/>
      <c r="E30" s="188"/>
      <c r="F30" s="195"/>
      <c r="G30" s="189"/>
      <c r="H30" s="188"/>
    </row>
    <row r="31" spans="1:8" ht="25.5">
      <c r="A31" s="150" t="s">
        <v>122</v>
      </c>
      <c r="B31" s="151" t="str">
        <f>[1]Planilha1!$B$28</f>
        <v>Alvenaria bloco cerâmico vedação, 9x19x24cm, e=9cm, com argamassa t5 - 1:2:8 (cimento/cal/areia), junta=1cm - Rev.09</v>
      </c>
      <c r="C31" s="152" t="s">
        <v>12</v>
      </c>
      <c r="D31" s="153">
        <v>200.2</v>
      </c>
      <c r="E31" s="201">
        <v>200.2</v>
      </c>
      <c r="F31" s="202">
        <v>49.85</v>
      </c>
      <c r="G31" s="192">
        <f t="shared" si="0"/>
        <v>9979.9699999999993</v>
      </c>
      <c r="H31" s="193">
        <f t="shared" si="1"/>
        <v>9979.9699999999993</v>
      </c>
    </row>
    <row r="32" spans="1:8" ht="25.5">
      <c r="A32" s="150" t="s">
        <v>124</v>
      </c>
      <c r="B32" s="151" t="str">
        <f>[1]Planilha1!$B$29</f>
        <v>Cintas e vergas em concreto armado pré-moldado fck=15 mpa, seção 9x12cm</v>
      </c>
      <c r="C32" s="152" t="s">
        <v>848</v>
      </c>
      <c r="D32" s="153">
        <v>39.423999999999999</v>
      </c>
      <c r="E32" s="201">
        <v>39.423999999999999</v>
      </c>
      <c r="F32" s="203">
        <v>52.5</v>
      </c>
      <c r="G32" s="192">
        <f t="shared" si="0"/>
        <v>2069.7599999999998</v>
      </c>
      <c r="H32" s="193">
        <f t="shared" si="1"/>
        <v>2069.7599999999998</v>
      </c>
    </row>
    <row r="33" spans="1:8">
      <c r="A33" s="108" t="s">
        <v>918</v>
      </c>
      <c r="B33" s="140" t="s">
        <v>917</v>
      </c>
      <c r="C33" s="148"/>
      <c r="D33" s="141"/>
      <c r="E33" s="188"/>
      <c r="F33" s="195"/>
      <c r="G33" s="189"/>
      <c r="H33" s="188"/>
    </row>
    <row r="34" spans="1:8" ht="25.5">
      <c r="A34" s="150" t="s">
        <v>130</v>
      </c>
      <c r="B34" s="151" t="str">
        <f>[1]Planilha1!$B$31</f>
        <v>Chapisco em parede com argamassa traço t1 - 1:3 (cimento / areia) - Revisado 08/2015</v>
      </c>
      <c r="C34" s="152" t="s">
        <v>12</v>
      </c>
      <c r="D34" s="153">
        <v>399.84</v>
      </c>
      <c r="E34" s="201">
        <v>399.84</v>
      </c>
      <c r="F34" s="202">
        <v>7.28</v>
      </c>
      <c r="G34" s="192">
        <f t="shared" si="0"/>
        <v>2910.8352</v>
      </c>
      <c r="H34" s="193">
        <f t="shared" si="1"/>
        <v>2910.8352</v>
      </c>
    </row>
    <row r="35" spans="1:8" ht="25.5">
      <c r="A35" s="150" t="s">
        <v>132</v>
      </c>
      <c r="B35" s="151" t="str">
        <f>[1]Planilha1!$B$32</f>
        <v>Reboco especial de parede 2cm com argamassa traço t1 - 1:3 (cimento / areia)</v>
      </c>
      <c r="C35" s="152" t="s">
        <v>12</v>
      </c>
      <c r="D35" s="153">
        <v>399.84</v>
      </c>
      <c r="E35" s="201">
        <v>399.84</v>
      </c>
      <c r="F35" s="203">
        <v>38.36</v>
      </c>
      <c r="G35" s="192">
        <f t="shared" si="0"/>
        <v>15337.862399999998</v>
      </c>
      <c r="H35" s="193">
        <f t="shared" si="1"/>
        <v>15337.862399999998</v>
      </c>
    </row>
    <row r="36" spans="1:8">
      <c r="A36" s="108" t="s">
        <v>919</v>
      </c>
      <c r="B36" s="140" t="s">
        <v>920</v>
      </c>
      <c r="C36" s="148"/>
      <c r="D36" s="141"/>
      <c r="E36" s="188"/>
      <c r="F36" s="195"/>
      <c r="G36" s="189"/>
      <c r="H36" s="188"/>
    </row>
    <row r="37" spans="1:8" ht="25.5">
      <c r="A37" s="150" t="s">
        <v>135</v>
      </c>
      <c r="B37" s="151" t="str">
        <f>[1]Planilha1!$B$34</f>
        <v>Porta em madeira compensada (canela), lisa, semi-ôca, 0.90 x 2.10 m, inclusive batentes e ferragens</v>
      </c>
      <c r="C37" s="152" t="s">
        <v>12</v>
      </c>
      <c r="D37" s="153">
        <v>3</v>
      </c>
      <c r="E37" s="201">
        <v>3</v>
      </c>
      <c r="F37" s="202">
        <v>906.59</v>
      </c>
      <c r="G37" s="192">
        <f t="shared" si="0"/>
        <v>2719.77</v>
      </c>
      <c r="H37" s="193">
        <f t="shared" si="1"/>
        <v>2719.77</v>
      </c>
    </row>
    <row r="38" spans="1:8" ht="25.5">
      <c r="A38" s="150" t="s">
        <v>137</v>
      </c>
      <c r="B38" s="151" t="str">
        <f>[1]Planilha1!$B$35</f>
        <v>Janela em alumínio, cor N/P/B, tipo moldura-vidro, max-ar, exclusive vidro</v>
      </c>
      <c r="C38" s="152" t="s">
        <v>12</v>
      </c>
      <c r="D38" s="153">
        <v>11.423999999999999</v>
      </c>
      <c r="E38" s="201">
        <v>11.423999999999999</v>
      </c>
      <c r="F38" s="203">
        <v>362.67</v>
      </c>
      <c r="G38" s="192">
        <f t="shared" si="0"/>
        <v>4143.1420799999996</v>
      </c>
      <c r="H38" s="193">
        <f t="shared" si="1"/>
        <v>4143.1420799999996</v>
      </c>
    </row>
    <row r="39" spans="1:8">
      <c r="A39" s="150" t="s">
        <v>139</v>
      </c>
      <c r="B39" s="151" t="str">
        <f>[1]Planilha1!$B$36</f>
        <v>Vidro liso incolor 4mm - Rev 01_10/2021</v>
      </c>
      <c r="C39" s="152" t="s">
        <v>12</v>
      </c>
      <c r="D39" s="153">
        <v>11.423999999999999</v>
      </c>
      <c r="E39" s="201">
        <v>11.423999999999999</v>
      </c>
      <c r="F39" s="203">
        <v>184.08</v>
      </c>
      <c r="G39" s="192">
        <f t="shared" si="0"/>
        <v>2102.92992</v>
      </c>
      <c r="H39" s="193">
        <f t="shared" si="1"/>
        <v>2102.92992</v>
      </c>
    </row>
    <row r="40" spans="1:8">
      <c r="A40" s="108" t="s">
        <v>921</v>
      </c>
      <c r="B40" s="140" t="s">
        <v>505</v>
      </c>
      <c r="C40" s="148"/>
      <c r="D40" s="141"/>
      <c r="E40" s="188"/>
      <c r="F40" s="195"/>
      <c r="G40" s="189"/>
      <c r="H40" s="188"/>
    </row>
    <row r="41" spans="1:8" ht="26.25">
      <c r="A41" s="150" t="s">
        <v>151</v>
      </c>
      <c r="B41" s="145" t="s">
        <v>922</v>
      </c>
      <c r="C41" s="152" t="s">
        <v>23</v>
      </c>
      <c r="D41" s="153">
        <v>6</v>
      </c>
      <c r="E41" s="201">
        <v>6</v>
      </c>
      <c r="F41" s="202">
        <v>1690.7</v>
      </c>
      <c r="G41" s="192">
        <f t="shared" si="0"/>
        <v>10144.200000000001</v>
      </c>
      <c r="H41" s="193">
        <f t="shared" si="1"/>
        <v>10144.200000000001</v>
      </c>
    </row>
    <row r="42" spans="1:8" ht="26.25">
      <c r="A42" s="150" t="s">
        <v>923</v>
      </c>
      <c r="B42" s="145" t="s">
        <v>924</v>
      </c>
      <c r="C42" s="152" t="s">
        <v>12</v>
      </c>
      <c r="D42" s="153">
        <v>190.65199999999999</v>
      </c>
      <c r="E42" s="201">
        <v>190.65199999999999</v>
      </c>
      <c r="F42" s="203">
        <v>124.12</v>
      </c>
      <c r="G42" s="192">
        <f t="shared" si="0"/>
        <v>23663.72624</v>
      </c>
      <c r="H42" s="193">
        <f t="shared" si="1"/>
        <v>23663.72624</v>
      </c>
    </row>
    <row r="43" spans="1:8" ht="26.25">
      <c r="A43" s="150" t="s">
        <v>925</v>
      </c>
      <c r="B43" s="145" t="s">
        <v>511</v>
      </c>
      <c r="C43" s="152" t="s">
        <v>12</v>
      </c>
      <c r="D43" s="153">
        <v>190.65199999999999</v>
      </c>
      <c r="E43" s="201">
        <v>190.65199999999999</v>
      </c>
      <c r="F43" s="203">
        <v>56.21</v>
      </c>
      <c r="G43" s="192">
        <f t="shared" si="0"/>
        <v>10716.548919999999</v>
      </c>
      <c r="H43" s="193">
        <f t="shared" si="1"/>
        <v>10716.548919999999</v>
      </c>
    </row>
    <row r="44" spans="1:8">
      <c r="A44" s="150" t="s">
        <v>926</v>
      </c>
      <c r="B44" s="145" t="s">
        <v>927</v>
      </c>
      <c r="C44" s="152" t="s">
        <v>15</v>
      </c>
      <c r="D44" s="153">
        <v>14.4872</v>
      </c>
      <c r="E44" s="201">
        <v>14.4872</v>
      </c>
      <c r="F44" s="202">
        <v>142.22999999999999</v>
      </c>
      <c r="G44" s="192">
        <f t="shared" si="0"/>
        <v>2060.5144559999999</v>
      </c>
      <c r="H44" s="193">
        <f t="shared" si="1"/>
        <v>2060.5144559999999</v>
      </c>
    </row>
    <row r="45" spans="1:8">
      <c r="A45" s="150" t="s">
        <v>928</v>
      </c>
      <c r="B45" s="145" t="s">
        <v>381</v>
      </c>
      <c r="C45" s="152" t="s">
        <v>15</v>
      </c>
      <c r="D45" s="153">
        <v>5.88</v>
      </c>
      <c r="E45" s="201">
        <v>5.88</v>
      </c>
      <c r="F45" s="203">
        <v>72.290000000000006</v>
      </c>
      <c r="G45" s="192">
        <f t="shared" si="0"/>
        <v>425.0652</v>
      </c>
      <c r="H45" s="193">
        <f t="shared" si="1"/>
        <v>425.0652</v>
      </c>
    </row>
    <row r="46" spans="1:8" ht="39">
      <c r="A46" s="150" t="s">
        <v>929</v>
      </c>
      <c r="B46" s="145" t="s">
        <v>930</v>
      </c>
      <c r="C46" s="152" t="s">
        <v>12</v>
      </c>
      <c r="D46" s="153">
        <v>133.04480000000001</v>
      </c>
      <c r="E46" s="201">
        <v>133.04480000000001</v>
      </c>
      <c r="F46" s="203">
        <v>79.77</v>
      </c>
      <c r="G46" s="192">
        <f t="shared" si="0"/>
        <v>10612.983695999999</v>
      </c>
      <c r="H46" s="193">
        <f t="shared" si="1"/>
        <v>10612.983695999999</v>
      </c>
    </row>
    <row r="47" spans="1:8">
      <c r="A47" s="108" t="s">
        <v>931</v>
      </c>
      <c r="B47" s="140" t="s">
        <v>559</v>
      </c>
      <c r="C47" s="148"/>
      <c r="D47" s="141"/>
      <c r="E47" s="188"/>
      <c r="F47" s="195"/>
      <c r="G47" s="189"/>
      <c r="H47" s="188"/>
    </row>
    <row r="48" spans="1:8" s="24" customFormat="1" ht="26.25">
      <c r="A48" s="153" t="s">
        <v>157</v>
      </c>
      <c r="B48" s="145" t="s">
        <v>932</v>
      </c>
      <c r="C48" s="152" t="s">
        <v>23</v>
      </c>
      <c r="D48" s="153">
        <v>22</v>
      </c>
      <c r="E48" s="201">
        <v>22</v>
      </c>
      <c r="F48" s="202">
        <v>304.04000000000002</v>
      </c>
      <c r="G48" s="192">
        <f t="shared" si="0"/>
        <v>6688.88</v>
      </c>
      <c r="H48" s="193">
        <f t="shared" si="1"/>
        <v>6688.88</v>
      </c>
    </row>
    <row r="49" spans="1:8" ht="39">
      <c r="A49" s="153" t="s">
        <v>933</v>
      </c>
      <c r="B49" s="145" t="s">
        <v>934</v>
      </c>
      <c r="C49" s="152" t="s">
        <v>935</v>
      </c>
      <c r="D49" s="153">
        <v>3</v>
      </c>
      <c r="E49" s="201">
        <v>3</v>
      </c>
      <c r="F49" s="203">
        <v>358.29</v>
      </c>
      <c r="G49" s="192">
        <f t="shared" si="0"/>
        <v>1074.8700000000001</v>
      </c>
      <c r="H49" s="193">
        <f t="shared" si="1"/>
        <v>1074.8700000000001</v>
      </c>
    </row>
    <row r="50" spans="1:8" ht="39">
      <c r="A50" s="153" t="s">
        <v>936</v>
      </c>
      <c r="B50" s="145" t="s">
        <v>937</v>
      </c>
      <c r="C50" s="152" t="s">
        <v>935</v>
      </c>
      <c r="D50" s="153">
        <v>9</v>
      </c>
      <c r="E50" s="201">
        <v>9</v>
      </c>
      <c r="F50" s="203">
        <v>233.18</v>
      </c>
      <c r="G50" s="192">
        <f t="shared" si="0"/>
        <v>2098.62</v>
      </c>
      <c r="H50" s="193">
        <f t="shared" si="1"/>
        <v>2098.62</v>
      </c>
    </row>
    <row r="51" spans="1:8" ht="26.25">
      <c r="A51" s="153" t="s">
        <v>163</v>
      </c>
      <c r="B51" s="145" t="s">
        <v>938</v>
      </c>
      <c r="C51" s="152" t="s">
        <v>935</v>
      </c>
      <c r="D51" s="153">
        <v>3</v>
      </c>
      <c r="E51" s="201">
        <v>3</v>
      </c>
      <c r="F51" s="202">
        <v>217.78</v>
      </c>
      <c r="G51" s="192">
        <f t="shared" si="0"/>
        <v>653.34</v>
      </c>
      <c r="H51" s="193">
        <f t="shared" si="1"/>
        <v>653.34</v>
      </c>
    </row>
    <row r="52" spans="1:8" s="4" customFormat="1" ht="26.25">
      <c r="A52" s="153" t="s">
        <v>939</v>
      </c>
      <c r="B52" s="145" t="s">
        <v>940</v>
      </c>
      <c r="C52" s="152" t="s">
        <v>935</v>
      </c>
      <c r="D52" s="153">
        <v>0</v>
      </c>
      <c r="E52" s="201">
        <v>0</v>
      </c>
      <c r="F52" s="203">
        <v>194.34</v>
      </c>
      <c r="G52" s="192">
        <f t="shared" si="0"/>
        <v>0</v>
      </c>
      <c r="H52" s="193">
        <f t="shared" si="1"/>
        <v>0</v>
      </c>
    </row>
    <row r="53" spans="1:8" s="4" customFormat="1" ht="39">
      <c r="A53" s="153" t="s">
        <v>941</v>
      </c>
      <c r="B53" s="145" t="s">
        <v>942</v>
      </c>
      <c r="C53" s="152" t="s">
        <v>23</v>
      </c>
      <c r="D53" s="153">
        <v>21</v>
      </c>
      <c r="E53" s="201">
        <v>21</v>
      </c>
      <c r="F53" s="203">
        <v>268.19</v>
      </c>
      <c r="G53" s="192">
        <f t="shared" si="0"/>
        <v>5631.99</v>
      </c>
      <c r="H53" s="193">
        <f t="shared" si="1"/>
        <v>5631.99</v>
      </c>
    </row>
    <row r="54" spans="1:8" s="24" customFormat="1" ht="26.25">
      <c r="A54" s="153" t="s">
        <v>943</v>
      </c>
      <c r="B54" s="145" t="s">
        <v>944</v>
      </c>
      <c r="C54" s="152" t="s">
        <v>935</v>
      </c>
      <c r="D54" s="153">
        <v>0</v>
      </c>
      <c r="E54" s="201">
        <v>0</v>
      </c>
      <c r="F54" s="203">
        <v>219.73</v>
      </c>
      <c r="G54" s="192">
        <f t="shared" si="0"/>
        <v>0</v>
      </c>
      <c r="H54" s="193">
        <f t="shared" si="1"/>
        <v>0</v>
      </c>
    </row>
    <row r="55" spans="1:8">
      <c r="A55" s="153" t="s">
        <v>945</v>
      </c>
      <c r="B55" s="145" t="s">
        <v>946</v>
      </c>
      <c r="C55" s="152" t="s">
        <v>23</v>
      </c>
      <c r="D55" s="153">
        <v>0</v>
      </c>
      <c r="E55" s="201">
        <v>0</v>
      </c>
      <c r="F55" s="203">
        <v>10.01</v>
      </c>
      <c r="G55" s="192">
        <f t="shared" si="0"/>
        <v>0</v>
      </c>
      <c r="H55" s="193">
        <f t="shared" si="1"/>
        <v>0</v>
      </c>
    </row>
    <row r="56" spans="1:8" s="5" customFormat="1">
      <c r="A56" s="108" t="s">
        <v>947</v>
      </c>
      <c r="B56" s="140" t="s">
        <v>150</v>
      </c>
      <c r="C56" s="148"/>
      <c r="D56" s="141"/>
      <c r="E56" s="188"/>
      <c r="F56" s="195"/>
      <c r="G56" s="189"/>
      <c r="H56" s="188"/>
    </row>
    <row r="57" spans="1:8" s="24" customFormat="1" ht="51.75">
      <c r="A57" s="153" t="s">
        <v>167</v>
      </c>
      <c r="B57" s="145" t="s">
        <v>948</v>
      </c>
      <c r="C57" s="152" t="s">
        <v>12</v>
      </c>
      <c r="D57" s="153">
        <v>255.416</v>
      </c>
      <c r="E57" s="201">
        <v>255.416</v>
      </c>
      <c r="F57" s="202">
        <v>44.22</v>
      </c>
      <c r="G57" s="192">
        <f t="shared" si="0"/>
        <v>11294.49552</v>
      </c>
      <c r="H57" s="193">
        <f t="shared" si="1"/>
        <v>11294.49552</v>
      </c>
    </row>
    <row r="58" spans="1:8" ht="51.75">
      <c r="A58" s="153" t="s">
        <v>949</v>
      </c>
      <c r="B58" s="145" t="s">
        <v>950</v>
      </c>
      <c r="C58" s="152" t="s">
        <v>12</v>
      </c>
      <c r="D58" s="153">
        <v>131.0008</v>
      </c>
      <c r="E58" s="201">
        <v>131.0008</v>
      </c>
      <c r="F58" s="203">
        <v>45.21</v>
      </c>
      <c r="G58" s="192">
        <f t="shared" si="0"/>
        <v>5922.5461679999999</v>
      </c>
      <c r="H58" s="193">
        <f t="shared" si="1"/>
        <v>5922.5461679999999</v>
      </c>
    </row>
    <row r="59" spans="1:8" s="24" customFormat="1" ht="39">
      <c r="A59" s="153" t="s">
        <v>951</v>
      </c>
      <c r="B59" s="145" t="s">
        <v>952</v>
      </c>
      <c r="C59" s="152" t="s">
        <v>12</v>
      </c>
      <c r="D59" s="153">
        <v>16.010400000000001</v>
      </c>
      <c r="E59" s="201">
        <v>16.010400000000001</v>
      </c>
      <c r="F59" s="203">
        <v>59.52</v>
      </c>
      <c r="G59" s="192">
        <f t="shared" si="0"/>
        <v>952.93900800000006</v>
      </c>
      <c r="H59" s="193">
        <f t="shared" si="1"/>
        <v>952.93900800000006</v>
      </c>
    </row>
    <row r="60" spans="1:8">
      <c r="A60" s="108" t="s">
        <v>953</v>
      </c>
      <c r="B60" s="140" t="s">
        <v>156</v>
      </c>
      <c r="C60" s="148"/>
      <c r="D60" s="141"/>
      <c r="E60" s="188"/>
      <c r="F60" s="195"/>
      <c r="G60" s="189"/>
      <c r="H60" s="188"/>
    </row>
    <row r="61" spans="1:8">
      <c r="A61" s="153" t="s">
        <v>954</v>
      </c>
      <c r="B61" s="1" t="s">
        <v>955</v>
      </c>
      <c r="C61" s="152" t="s">
        <v>12</v>
      </c>
      <c r="D61" s="153">
        <v>14.112</v>
      </c>
      <c r="E61" s="201">
        <v>14.112</v>
      </c>
      <c r="F61" s="202">
        <v>456.96</v>
      </c>
      <c r="G61" s="192">
        <f t="shared" si="0"/>
        <v>6448.6195200000002</v>
      </c>
      <c r="H61" s="193">
        <f t="shared" si="1"/>
        <v>6448.6195200000002</v>
      </c>
    </row>
    <row r="62" spans="1:8">
      <c r="A62" s="153" t="s">
        <v>956</v>
      </c>
      <c r="B62" s="1" t="s">
        <v>39</v>
      </c>
      <c r="C62" s="152" t="s">
        <v>23</v>
      </c>
      <c r="D62" s="153">
        <v>0</v>
      </c>
      <c r="E62" s="201">
        <v>0</v>
      </c>
      <c r="F62" s="203">
        <v>2277.17</v>
      </c>
      <c r="G62" s="192">
        <f t="shared" si="0"/>
        <v>0</v>
      </c>
      <c r="H62" s="193">
        <f t="shared" si="1"/>
        <v>0</v>
      </c>
    </row>
    <row r="63" spans="1:8">
      <c r="A63" s="142" t="s">
        <v>2</v>
      </c>
      <c r="B63" s="143" t="s">
        <v>958</v>
      </c>
      <c r="C63" s="144"/>
      <c r="D63" s="141"/>
      <c r="E63" s="141"/>
      <c r="F63" s="141"/>
      <c r="G63" s="154">
        <f>SUM(G64:G118)</f>
        <v>160686.36440000002</v>
      </c>
      <c r="H63" s="154">
        <f>SUM(H64:H118)</f>
        <v>160686.36440000002</v>
      </c>
    </row>
    <row r="64" spans="1:8">
      <c r="A64" s="155" t="s">
        <v>55</v>
      </c>
      <c r="B64" s="156" t="s">
        <v>56</v>
      </c>
      <c r="C64" s="157"/>
      <c r="D64" s="185"/>
      <c r="E64" s="185"/>
      <c r="F64" s="185"/>
      <c r="G64" s="185"/>
      <c r="H64" s="185"/>
    </row>
    <row r="65" spans="1:8">
      <c r="A65" s="166" t="s">
        <v>57</v>
      </c>
      <c r="B65" s="166" t="s">
        <v>4</v>
      </c>
      <c r="C65" s="178" t="s">
        <v>5</v>
      </c>
      <c r="D65" s="147">
        <v>30</v>
      </c>
      <c r="E65" s="147">
        <v>30</v>
      </c>
      <c r="F65" s="136">
        <v>116.22</v>
      </c>
      <c r="G65" s="136">
        <f t="shared" si="0"/>
        <v>3486.6</v>
      </c>
      <c r="H65" s="137">
        <f t="shared" si="1"/>
        <v>3486.6</v>
      </c>
    </row>
    <row r="66" spans="1:8">
      <c r="A66" s="166" t="s">
        <v>904</v>
      </c>
      <c r="B66" s="167" t="s">
        <v>7</v>
      </c>
      <c r="C66" s="179" t="s">
        <v>5</v>
      </c>
      <c r="D66" s="147">
        <v>100</v>
      </c>
      <c r="E66" s="147">
        <v>100</v>
      </c>
      <c r="F66" s="136">
        <v>33.71</v>
      </c>
      <c r="G66" s="136">
        <f t="shared" si="0"/>
        <v>3371</v>
      </c>
      <c r="H66" s="137">
        <f t="shared" si="1"/>
        <v>3371</v>
      </c>
    </row>
    <row r="67" spans="1:8">
      <c r="A67" s="159" t="s">
        <v>59</v>
      </c>
      <c r="B67" s="160" t="s">
        <v>905</v>
      </c>
      <c r="C67" s="162"/>
      <c r="D67" s="186"/>
      <c r="E67" s="186"/>
      <c r="F67" s="186"/>
      <c r="G67" s="186"/>
      <c r="H67" s="186"/>
    </row>
    <row r="68" spans="1:8" ht="39">
      <c r="A68" s="166" t="s">
        <v>60</v>
      </c>
      <c r="B68" s="166" t="s">
        <v>906</v>
      </c>
      <c r="C68" s="178" t="s">
        <v>23</v>
      </c>
      <c r="D68" s="147">
        <v>1</v>
      </c>
      <c r="E68" s="147">
        <v>1</v>
      </c>
      <c r="F68" s="136">
        <v>901.99</v>
      </c>
      <c r="G68" s="136">
        <f t="shared" si="0"/>
        <v>901.99</v>
      </c>
      <c r="H68" s="137">
        <f t="shared" si="1"/>
        <v>901.99</v>
      </c>
    </row>
    <row r="69" spans="1:8" ht="26.25">
      <c r="A69" s="166" t="s">
        <v>907</v>
      </c>
      <c r="B69" s="168" t="s">
        <v>908</v>
      </c>
      <c r="C69" s="180" t="s">
        <v>12</v>
      </c>
      <c r="D69" s="147">
        <v>169.45</v>
      </c>
      <c r="E69" s="147">
        <v>169.45</v>
      </c>
      <c r="F69" s="136">
        <v>4.53</v>
      </c>
      <c r="G69" s="136">
        <f t="shared" si="0"/>
        <v>767.60849999999994</v>
      </c>
      <c r="H69" s="137">
        <f t="shared" si="1"/>
        <v>767.60849999999994</v>
      </c>
    </row>
    <row r="70" spans="1:8" ht="26.25">
      <c r="A70" s="166" t="s">
        <v>909</v>
      </c>
      <c r="B70" s="169" t="s">
        <v>910</v>
      </c>
      <c r="C70" s="180" t="s">
        <v>12</v>
      </c>
      <c r="D70" s="147">
        <v>169.45</v>
      </c>
      <c r="E70" s="147">
        <v>169.45</v>
      </c>
      <c r="F70" s="136">
        <v>8.01</v>
      </c>
      <c r="G70" s="136">
        <f t="shared" si="0"/>
        <v>1357.2945</v>
      </c>
      <c r="H70" s="137">
        <f t="shared" si="1"/>
        <v>1357.2945</v>
      </c>
    </row>
    <row r="71" spans="1:8" ht="26.25">
      <c r="A71" s="166" t="s">
        <v>911</v>
      </c>
      <c r="B71" s="168" t="s">
        <v>113</v>
      </c>
      <c r="C71" s="181" t="s">
        <v>20</v>
      </c>
      <c r="D71" s="147">
        <v>14.37</v>
      </c>
      <c r="E71" s="147">
        <v>14.37</v>
      </c>
      <c r="F71" s="136">
        <v>55.06</v>
      </c>
      <c r="G71" s="136">
        <f t="shared" si="0"/>
        <v>791.21219999999994</v>
      </c>
      <c r="H71" s="137">
        <f t="shared" si="1"/>
        <v>791.21219999999994</v>
      </c>
    </row>
    <row r="72" spans="1:8" ht="39">
      <c r="A72" s="166" t="s">
        <v>912</v>
      </c>
      <c r="B72" s="168" t="s">
        <v>656</v>
      </c>
      <c r="C72" s="182" t="s">
        <v>20</v>
      </c>
      <c r="D72" s="147">
        <v>7.01</v>
      </c>
      <c r="E72" s="147">
        <v>7.01</v>
      </c>
      <c r="F72" s="136">
        <v>16.600000000000001</v>
      </c>
      <c r="G72" s="136">
        <f t="shared" si="0"/>
        <v>116.366</v>
      </c>
      <c r="H72" s="137">
        <f t="shared" si="1"/>
        <v>116.366</v>
      </c>
    </row>
    <row r="73" spans="1:8">
      <c r="A73" s="166" t="s">
        <v>913</v>
      </c>
      <c r="B73" s="170" t="s">
        <v>17</v>
      </c>
      <c r="C73" s="179" t="s">
        <v>12</v>
      </c>
      <c r="D73" s="147">
        <v>169.45</v>
      </c>
      <c r="E73" s="147">
        <v>169.45</v>
      </c>
      <c r="F73" s="136">
        <v>5.29</v>
      </c>
      <c r="G73" s="136">
        <f t="shared" si="0"/>
        <v>896.39049999999997</v>
      </c>
      <c r="H73" s="137">
        <f t="shared" si="1"/>
        <v>896.39049999999997</v>
      </c>
    </row>
    <row r="74" spans="1:8">
      <c r="A74" s="159" t="s">
        <v>78</v>
      </c>
      <c r="B74" s="160" t="s">
        <v>279</v>
      </c>
      <c r="C74" s="162"/>
      <c r="D74" s="186"/>
      <c r="E74" s="186"/>
      <c r="F74" s="186"/>
      <c r="G74" s="186"/>
      <c r="H74" s="186"/>
    </row>
    <row r="75" spans="1:8">
      <c r="A75" s="166" t="s">
        <v>26</v>
      </c>
      <c r="B75" s="166" t="s">
        <v>280</v>
      </c>
      <c r="C75" s="178" t="s">
        <v>20</v>
      </c>
      <c r="D75" s="147">
        <v>0.18</v>
      </c>
      <c r="E75" s="147">
        <v>0.18</v>
      </c>
      <c r="F75" s="136">
        <v>640.86</v>
      </c>
      <c r="G75" s="136">
        <f t="shared" ref="G75:G118" si="2">E75*F75</f>
        <v>115.3548</v>
      </c>
      <c r="H75" s="137">
        <f t="shared" ref="H75:H118" si="3">D75*F75</f>
        <v>115.3548</v>
      </c>
    </row>
    <row r="76" spans="1:8" ht="39">
      <c r="A76" s="171" t="s">
        <v>28</v>
      </c>
      <c r="B76" s="171" t="s">
        <v>499</v>
      </c>
      <c r="C76" s="180" t="s">
        <v>20</v>
      </c>
      <c r="D76" s="147">
        <v>1.55</v>
      </c>
      <c r="E76" s="147">
        <v>1.55</v>
      </c>
      <c r="F76" s="136">
        <v>2811.25</v>
      </c>
      <c r="G76" s="136">
        <f t="shared" si="2"/>
        <v>4357.4375</v>
      </c>
      <c r="H76" s="137">
        <f t="shared" si="3"/>
        <v>4357.4375</v>
      </c>
    </row>
    <row r="77" spans="1:8" ht="39">
      <c r="A77" s="171" t="s">
        <v>281</v>
      </c>
      <c r="B77" s="171" t="s">
        <v>661</v>
      </c>
      <c r="C77" s="181" t="s">
        <v>20</v>
      </c>
      <c r="D77" s="147">
        <v>5.81</v>
      </c>
      <c r="E77" s="147">
        <v>5.81</v>
      </c>
      <c r="F77" s="136">
        <v>549.23</v>
      </c>
      <c r="G77" s="136">
        <f t="shared" si="2"/>
        <v>3191.0263</v>
      </c>
      <c r="H77" s="137">
        <f t="shared" si="3"/>
        <v>3191.0263</v>
      </c>
    </row>
    <row r="78" spans="1:8" ht="26.25">
      <c r="A78" s="167" t="s">
        <v>320</v>
      </c>
      <c r="B78" s="167" t="s">
        <v>914</v>
      </c>
      <c r="C78" s="183" t="s">
        <v>15</v>
      </c>
      <c r="D78" s="147">
        <v>48.43</v>
      </c>
      <c r="E78" s="147">
        <v>48.43</v>
      </c>
      <c r="F78" s="136">
        <v>32.69</v>
      </c>
      <c r="G78" s="136">
        <f t="shared" si="2"/>
        <v>1583.1767</v>
      </c>
      <c r="H78" s="137">
        <f t="shared" si="3"/>
        <v>1583.1767</v>
      </c>
    </row>
    <row r="79" spans="1:8">
      <c r="A79" s="159" t="s">
        <v>90</v>
      </c>
      <c r="B79" s="160" t="s">
        <v>915</v>
      </c>
      <c r="C79" s="162"/>
      <c r="D79" s="186"/>
      <c r="E79" s="186"/>
      <c r="F79" s="186"/>
      <c r="G79" s="186"/>
      <c r="H79" s="186"/>
    </row>
    <row r="80" spans="1:8" ht="39">
      <c r="A80" s="172" t="s">
        <v>32</v>
      </c>
      <c r="B80" s="166" t="s">
        <v>499</v>
      </c>
      <c r="C80" s="178" t="s">
        <v>20</v>
      </c>
      <c r="D80" s="149">
        <v>2.0499999999999998</v>
      </c>
      <c r="E80" s="149">
        <v>2.0499999999999998</v>
      </c>
      <c r="F80" s="136">
        <v>2811.25</v>
      </c>
      <c r="G80" s="136">
        <f t="shared" si="2"/>
        <v>5763.0624999999991</v>
      </c>
      <c r="H80" s="137">
        <f t="shared" si="3"/>
        <v>5763.0624999999991</v>
      </c>
    </row>
    <row r="81" spans="1:8" ht="26.25">
      <c r="A81" s="170" t="s">
        <v>284</v>
      </c>
      <c r="B81" s="167" t="s">
        <v>374</v>
      </c>
      <c r="C81" s="179" t="s">
        <v>15</v>
      </c>
      <c r="D81" s="149">
        <v>48.69</v>
      </c>
      <c r="E81" s="149">
        <v>48.69</v>
      </c>
      <c r="F81" s="136">
        <v>29.62</v>
      </c>
      <c r="G81" s="136">
        <f t="shared" si="2"/>
        <v>1442.1977999999999</v>
      </c>
      <c r="H81" s="137">
        <f t="shared" si="3"/>
        <v>1442.1977999999999</v>
      </c>
    </row>
    <row r="82" spans="1:8">
      <c r="A82" s="159" t="s">
        <v>110</v>
      </c>
      <c r="B82" s="164" t="s">
        <v>25</v>
      </c>
      <c r="C82" s="162"/>
      <c r="D82" s="186"/>
      <c r="E82" s="186"/>
      <c r="F82" s="186"/>
      <c r="G82" s="186"/>
      <c r="H82" s="186"/>
    </row>
    <row r="83" spans="1:8" ht="25.5">
      <c r="A83" s="158" t="s">
        <v>112</v>
      </c>
      <c r="B83" s="165" t="s">
        <v>959</v>
      </c>
      <c r="C83" s="184" t="s">
        <v>12</v>
      </c>
      <c r="D83" s="153">
        <v>121.84</v>
      </c>
      <c r="E83" s="153">
        <v>121.84</v>
      </c>
      <c r="F83" s="187">
        <v>28.29</v>
      </c>
      <c r="G83" s="136">
        <f t="shared" si="2"/>
        <v>3446.8535999999999</v>
      </c>
      <c r="H83" s="137">
        <f t="shared" si="3"/>
        <v>3446.8535999999999</v>
      </c>
    </row>
    <row r="84" spans="1:8" ht="38.25">
      <c r="A84" s="158" t="s">
        <v>114</v>
      </c>
      <c r="B84" s="165" t="s">
        <v>960</v>
      </c>
      <c r="C84" s="184" t="s">
        <v>12</v>
      </c>
      <c r="D84" s="153">
        <v>121.84</v>
      </c>
      <c r="E84" s="153">
        <v>121.84</v>
      </c>
      <c r="F84" s="187">
        <v>104.31</v>
      </c>
      <c r="G84" s="136">
        <f t="shared" si="2"/>
        <v>12709.1304</v>
      </c>
      <c r="H84" s="137">
        <f t="shared" si="3"/>
        <v>12709.1304</v>
      </c>
    </row>
    <row r="85" spans="1:8" ht="25.5">
      <c r="A85" s="158" t="s">
        <v>116</v>
      </c>
      <c r="B85" s="163" t="s">
        <v>961</v>
      </c>
      <c r="C85" s="184" t="s">
        <v>12</v>
      </c>
      <c r="D85" s="153">
        <v>16.739999999999998</v>
      </c>
      <c r="E85" s="153">
        <v>16.739999999999998</v>
      </c>
      <c r="F85" s="187">
        <v>52.34</v>
      </c>
      <c r="G85" s="136">
        <f t="shared" si="2"/>
        <v>876.17160000000001</v>
      </c>
      <c r="H85" s="137">
        <f t="shared" si="3"/>
        <v>876.17160000000001</v>
      </c>
    </row>
    <row r="86" spans="1:8">
      <c r="A86" s="159" t="s">
        <v>916</v>
      </c>
      <c r="B86" s="164" t="s">
        <v>917</v>
      </c>
      <c r="C86" s="162"/>
      <c r="D86" s="186"/>
      <c r="E86" s="186"/>
      <c r="F86" s="186"/>
      <c r="G86" s="186"/>
      <c r="H86" s="186"/>
    </row>
    <row r="87" spans="1:8" ht="25.5">
      <c r="A87" s="158" t="s">
        <v>122</v>
      </c>
      <c r="B87" s="165" t="s">
        <v>372</v>
      </c>
      <c r="C87" s="184" t="s">
        <v>12</v>
      </c>
      <c r="D87" s="153">
        <v>157.30000000000001</v>
      </c>
      <c r="E87" s="153">
        <v>157.30000000000001</v>
      </c>
      <c r="F87" s="187">
        <v>49.64</v>
      </c>
      <c r="G87" s="136">
        <f t="shared" si="2"/>
        <v>7808.3720000000003</v>
      </c>
      <c r="H87" s="137">
        <f t="shared" si="3"/>
        <v>7808.3720000000003</v>
      </c>
    </row>
    <row r="88" spans="1:8" ht="25.5">
      <c r="A88" s="158" t="s">
        <v>124</v>
      </c>
      <c r="B88" s="165" t="s">
        <v>962</v>
      </c>
      <c r="C88" s="184" t="s">
        <v>848</v>
      </c>
      <c r="D88" s="153">
        <v>30.98</v>
      </c>
      <c r="E88" s="153">
        <v>30.98</v>
      </c>
      <c r="F88" s="187">
        <v>52.23</v>
      </c>
      <c r="G88" s="136">
        <f t="shared" si="2"/>
        <v>1618.0853999999999</v>
      </c>
      <c r="H88" s="137">
        <f t="shared" si="3"/>
        <v>1618.0853999999999</v>
      </c>
    </row>
    <row r="89" spans="1:8">
      <c r="A89" s="159" t="s">
        <v>918</v>
      </c>
      <c r="B89" s="164" t="s">
        <v>917</v>
      </c>
      <c r="C89" s="162"/>
      <c r="D89" s="186"/>
      <c r="E89" s="186"/>
      <c r="F89" s="186"/>
      <c r="G89" s="186"/>
      <c r="H89" s="186"/>
    </row>
    <row r="90" spans="1:8" ht="25.5">
      <c r="A90" s="158" t="s">
        <v>130</v>
      </c>
      <c r="B90" s="165" t="s">
        <v>376</v>
      </c>
      <c r="C90" s="184" t="s">
        <v>12</v>
      </c>
      <c r="D90" s="153">
        <v>314.16000000000003</v>
      </c>
      <c r="E90" s="153">
        <v>314.16000000000003</v>
      </c>
      <c r="F90" s="187">
        <v>7.02</v>
      </c>
      <c r="G90" s="136">
        <f t="shared" si="2"/>
        <v>2205.4032000000002</v>
      </c>
      <c r="H90" s="137">
        <f t="shared" si="3"/>
        <v>2205.4032000000002</v>
      </c>
    </row>
    <row r="91" spans="1:8" ht="25.5">
      <c r="A91" s="158" t="s">
        <v>132</v>
      </c>
      <c r="B91" s="165" t="s">
        <v>377</v>
      </c>
      <c r="C91" s="184" t="s">
        <v>12</v>
      </c>
      <c r="D91" s="153">
        <v>314.16000000000003</v>
      </c>
      <c r="E91" s="153">
        <v>314.16000000000003</v>
      </c>
      <c r="F91" s="187">
        <v>37.33</v>
      </c>
      <c r="G91" s="136">
        <f t="shared" si="2"/>
        <v>11727.5928</v>
      </c>
      <c r="H91" s="137">
        <f t="shared" si="3"/>
        <v>11727.5928</v>
      </c>
    </row>
    <row r="92" spans="1:8">
      <c r="A92" s="159" t="s">
        <v>919</v>
      </c>
      <c r="B92" s="164" t="s">
        <v>920</v>
      </c>
      <c r="C92" s="162"/>
      <c r="D92" s="186"/>
      <c r="E92" s="186"/>
      <c r="F92" s="186"/>
      <c r="G92" s="186"/>
      <c r="H92" s="186"/>
    </row>
    <row r="93" spans="1:8" ht="25.5">
      <c r="A93" s="158" t="s">
        <v>135</v>
      </c>
      <c r="B93" s="165" t="s">
        <v>963</v>
      </c>
      <c r="C93" s="184" t="s">
        <v>12</v>
      </c>
      <c r="D93" s="153">
        <v>4</v>
      </c>
      <c r="E93" s="153">
        <v>4</v>
      </c>
      <c r="F93" s="187">
        <v>906.08</v>
      </c>
      <c r="G93" s="136">
        <f t="shared" si="2"/>
        <v>3624.32</v>
      </c>
      <c r="H93" s="137">
        <f t="shared" si="3"/>
        <v>3624.32</v>
      </c>
    </row>
    <row r="94" spans="1:8" ht="25.5">
      <c r="A94" s="158" t="s">
        <v>137</v>
      </c>
      <c r="B94" s="165" t="s">
        <v>964</v>
      </c>
      <c r="C94" s="184" t="s">
        <v>12</v>
      </c>
      <c r="D94" s="153">
        <v>8.98</v>
      </c>
      <c r="E94" s="153">
        <v>8.98</v>
      </c>
      <c r="F94" s="187">
        <v>362.51</v>
      </c>
      <c r="G94" s="136">
        <f t="shared" si="2"/>
        <v>3255.3398000000002</v>
      </c>
      <c r="H94" s="137">
        <f t="shared" si="3"/>
        <v>3255.3398000000002</v>
      </c>
    </row>
    <row r="95" spans="1:8">
      <c r="A95" s="158" t="s">
        <v>139</v>
      </c>
      <c r="B95" s="163" t="s">
        <v>965</v>
      </c>
      <c r="C95" s="184" t="s">
        <v>12</v>
      </c>
      <c r="D95" s="153">
        <v>8.98</v>
      </c>
      <c r="E95" s="153">
        <v>8.98</v>
      </c>
      <c r="F95" s="187">
        <v>184.08</v>
      </c>
      <c r="G95" s="136">
        <f t="shared" si="2"/>
        <v>1653.0384000000001</v>
      </c>
      <c r="H95" s="137">
        <f t="shared" si="3"/>
        <v>1653.0384000000001</v>
      </c>
    </row>
    <row r="96" spans="1:8">
      <c r="A96" s="159" t="s">
        <v>921</v>
      </c>
      <c r="B96" s="164" t="s">
        <v>505</v>
      </c>
      <c r="C96" s="162"/>
      <c r="D96" s="186"/>
      <c r="E96" s="186"/>
      <c r="F96" s="186"/>
      <c r="G96" s="186"/>
      <c r="H96" s="186"/>
    </row>
    <row r="97" spans="1:8" ht="26.25">
      <c r="A97" s="158" t="s">
        <v>151</v>
      </c>
      <c r="B97" s="173" t="s">
        <v>922</v>
      </c>
      <c r="C97" s="184" t="s">
        <v>23</v>
      </c>
      <c r="D97" s="153">
        <v>6</v>
      </c>
      <c r="E97" s="153">
        <v>6</v>
      </c>
      <c r="F97" s="187">
        <v>1690.7</v>
      </c>
      <c r="G97" s="136">
        <f t="shared" si="2"/>
        <v>10144.200000000001</v>
      </c>
      <c r="H97" s="137">
        <f t="shared" si="3"/>
        <v>10144.200000000001</v>
      </c>
    </row>
    <row r="98" spans="1:8" ht="26.25">
      <c r="A98" s="158" t="s">
        <v>923</v>
      </c>
      <c r="B98" s="174" t="s">
        <v>924</v>
      </c>
      <c r="C98" s="184" t="s">
        <v>12</v>
      </c>
      <c r="D98" s="153">
        <v>149.80000000000001</v>
      </c>
      <c r="E98" s="153">
        <v>149.80000000000001</v>
      </c>
      <c r="F98" s="187">
        <v>124.12</v>
      </c>
      <c r="G98" s="136">
        <f t="shared" si="2"/>
        <v>18593.176000000003</v>
      </c>
      <c r="H98" s="137">
        <f t="shared" si="3"/>
        <v>18593.176000000003</v>
      </c>
    </row>
    <row r="99" spans="1:8" ht="26.25">
      <c r="A99" s="158" t="s">
        <v>925</v>
      </c>
      <c r="B99" s="175" t="s">
        <v>511</v>
      </c>
      <c r="C99" s="184" t="s">
        <v>12</v>
      </c>
      <c r="D99" s="153">
        <v>149.80000000000001</v>
      </c>
      <c r="E99" s="153">
        <v>149.80000000000001</v>
      </c>
      <c r="F99" s="187">
        <v>56.21</v>
      </c>
      <c r="G99" s="136">
        <f t="shared" si="2"/>
        <v>8420.2580000000016</v>
      </c>
      <c r="H99" s="137">
        <f t="shared" si="3"/>
        <v>8420.2580000000016</v>
      </c>
    </row>
    <row r="100" spans="1:8">
      <c r="A100" s="158" t="s">
        <v>926</v>
      </c>
      <c r="B100" s="173" t="s">
        <v>927</v>
      </c>
      <c r="C100" s="184" t="s">
        <v>15</v>
      </c>
      <c r="D100" s="153">
        <v>11.38</v>
      </c>
      <c r="E100" s="153">
        <v>11.38</v>
      </c>
      <c r="F100" s="187">
        <v>142.22999999999999</v>
      </c>
      <c r="G100" s="136">
        <f t="shared" si="2"/>
        <v>1618.5773999999999</v>
      </c>
      <c r="H100" s="137">
        <f t="shared" si="3"/>
        <v>1618.5773999999999</v>
      </c>
    </row>
    <row r="101" spans="1:8">
      <c r="A101" s="158" t="s">
        <v>928</v>
      </c>
      <c r="B101" s="173" t="s">
        <v>381</v>
      </c>
      <c r="C101" s="184" t="s">
        <v>15</v>
      </c>
      <c r="D101" s="153">
        <v>4.62</v>
      </c>
      <c r="E101" s="153">
        <v>4.62</v>
      </c>
      <c r="F101" s="187">
        <v>72.290000000000006</v>
      </c>
      <c r="G101" s="136">
        <f t="shared" si="2"/>
        <v>333.97980000000001</v>
      </c>
      <c r="H101" s="137">
        <f t="shared" si="3"/>
        <v>333.97980000000001</v>
      </c>
    </row>
    <row r="102" spans="1:8" ht="39">
      <c r="A102" s="158" t="s">
        <v>929</v>
      </c>
      <c r="B102" s="174" t="s">
        <v>930</v>
      </c>
      <c r="C102" s="184" t="s">
        <v>12</v>
      </c>
      <c r="D102" s="153">
        <v>104.54</v>
      </c>
      <c r="E102" s="153">
        <v>104.54</v>
      </c>
      <c r="F102" s="187">
        <v>79.77</v>
      </c>
      <c r="G102" s="136">
        <f t="shared" si="2"/>
        <v>8339.1558000000005</v>
      </c>
      <c r="H102" s="137">
        <f t="shared" si="3"/>
        <v>8339.1558000000005</v>
      </c>
    </row>
    <row r="103" spans="1:8">
      <c r="A103" s="159" t="s">
        <v>931</v>
      </c>
      <c r="B103" s="164" t="s">
        <v>559</v>
      </c>
      <c r="C103" s="162"/>
      <c r="D103" s="186"/>
      <c r="E103" s="186"/>
      <c r="F103" s="186"/>
      <c r="G103" s="186"/>
      <c r="H103" s="186"/>
    </row>
    <row r="104" spans="1:8" ht="26.25">
      <c r="A104" s="161" t="s">
        <v>157</v>
      </c>
      <c r="B104" s="176" t="s">
        <v>932</v>
      </c>
      <c r="C104" s="184" t="s">
        <v>23</v>
      </c>
      <c r="D104" s="153">
        <v>18</v>
      </c>
      <c r="E104" s="153">
        <v>18</v>
      </c>
      <c r="F104" s="187">
        <v>304.04000000000002</v>
      </c>
      <c r="G104" s="136">
        <f t="shared" si="2"/>
        <v>5472.72</v>
      </c>
      <c r="H104" s="137">
        <f t="shared" si="3"/>
        <v>5472.72</v>
      </c>
    </row>
    <row r="105" spans="1:8" ht="39">
      <c r="A105" s="161" t="s">
        <v>933</v>
      </c>
      <c r="B105" s="174" t="s">
        <v>934</v>
      </c>
      <c r="C105" s="184" t="s">
        <v>935</v>
      </c>
      <c r="D105" s="153">
        <v>3</v>
      </c>
      <c r="E105" s="153">
        <v>3</v>
      </c>
      <c r="F105" s="187">
        <v>358.29</v>
      </c>
      <c r="G105" s="136">
        <f t="shared" si="2"/>
        <v>1074.8700000000001</v>
      </c>
      <c r="H105" s="137">
        <f t="shared" si="3"/>
        <v>1074.8700000000001</v>
      </c>
    </row>
    <row r="106" spans="1:8" ht="39">
      <c r="A106" s="161" t="s">
        <v>936</v>
      </c>
      <c r="B106" s="173" t="s">
        <v>937</v>
      </c>
      <c r="C106" s="184" t="s">
        <v>935</v>
      </c>
      <c r="D106" s="153">
        <v>9</v>
      </c>
      <c r="E106" s="153">
        <v>9</v>
      </c>
      <c r="F106" s="187">
        <v>233.18</v>
      </c>
      <c r="G106" s="136">
        <f t="shared" si="2"/>
        <v>2098.62</v>
      </c>
      <c r="H106" s="137">
        <f t="shared" si="3"/>
        <v>2098.62</v>
      </c>
    </row>
    <row r="107" spans="1:8" ht="26.25">
      <c r="A107" s="161" t="s">
        <v>163</v>
      </c>
      <c r="B107" s="176" t="s">
        <v>938</v>
      </c>
      <c r="C107" s="184" t="s">
        <v>935</v>
      </c>
      <c r="D107" s="153">
        <v>3</v>
      </c>
      <c r="E107" s="153">
        <v>3</v>
      </c>
      <c r="F107" s="187">
        <v>217.78</v>
      </c>
      <c r="G107" s="136">
        <f t="shared" si="2"/>
        <v>653.34</v>
      </c>
      <c r="H107" s="137">
        <f t="shared" si="3"/>
        <v>653.34</v>
      </c>
    </row>
    <row r="108" spans="1:8" ht="26.25">
      <c r="A108" s="161" t="s">
        <v>939</v>
      </c>
      <c r="B108" s="176" t="s">
        <v>940</v>
      </c>
      <c r="C108" s="184" t="s">
        <v>935</v>
      </c>
      <c r="D108" s="153">
        <v>1</v>
      </c>
      <c r="E108" s="153">
        <v>1</v>
      </c>
      <c r="F108" s="187">
        <v>194.34</v>
      </c>
      <c r="G108" s="136">
        <f t="shared" si="2"/>
        <v>194.34</v>
      </c>
      <c r="H108" s="137">
        <f t="shared" si="3"/>
        <v>194.34</v>
      </c>
    </row>
    <row r="109" spans="1:8" ht="39">
      <c r="A109" s="161" t="s">
        <v>941</v>
      </c>
      <c r="B109" s="169" t="s">
        <v>942</v>
      </c>
      <c r="C109" s="184" t="s">
        <v>23</v>
      </c>
      <c r="D109" s="153">
        <v>18</v>
      </c>
      <c r="E109" s="153">
        <v>18</v>
      </c>
      <c r="F109" s="187">
        <v>268.19</v>
      </c>
      <c r="G109" s="136">
        <f t="shared" si="2"/>
        <v>4827.42</v>
      </c>
      <c r="H109" s="137">
        <f t="shared" si="3"/>
        <v>4827.42</v>
      </c>
    </row>
    <row r="110" spans="1:8" ht="26.25">
      <c r="A110" s="161" t="s">
        <v>943</v>
      </c>
      <c r="B110" s="173" t="s">
        <v>944</v>
      </c>
      <c r="C110" s="184" t="s">
        <v>935</v>
      </c>
      <c r="D110" s="153">
        <v>1</v>
      </c>
      <c r="E110" s="153">
        <v>1</v>
      </c>
      <c r="F110" s="187">
        <v>219.73</v>
      </c>
      <c r="G110" s="136">
        <f t="shared" si="2"/>
        <v>219.73</v>
      </c>
      <c r="H110" s="137">
        <f t="shared" si="3"/>
        <v>219.73</v>
      </c>
    </row>
    <row r="111" spans="1:8">
      <c r="A111" s="161" t="s">
        <v>945</v>
      </c>
      <c r="B111" s="169" t="s">
        <v>946</v>
      </c>
      <c r="C111" s="184" t="s">
        <v>23</v>
      </c>
      <c r="D111" s="153">
        <v>1</v>
      </c>
      <c r="E111" s="153">
        <v>1</v>
      </c>
      <c r="F111" s="187">
        <v>10.01</v>
      </c>
      <c r="G111" s="136">
        <f t="shared" si="2"/>
        <v>10.01</v>
      </c>
      <c r="H111" s="137">
        <f t="shared" si="3"/>
        <v>10.01</v>
      </c>
    </row>
    <row r="112" spans="1:8">
      <c r="A112" s="159" t="s">
        <v>947</v>
      </c>
      <c r="B112" s="164" t="s">
        <v>150</v>
      </c>
      <c r="C112" s="162"/>
      <c r="D112" s="186"/>
      <c r="E112" s="186"/>
      <c r="F112" s="186"/>
      <c r="G112" s="186"/>
      <c r="H112" s="186"/>
    </row>
    <row r="113" spans="1:8" ht="51.75">
      <c r="A113" s="161" t="s">
        <v>167</v>
      </c>
      <c r="B113" s="176" t="s">
        <v>948</v>
      </c>
      <c r="C113" s="184" t="s">
        <v>12</v>
      </c>
      <c r="D113" s="153">
        <v>200.68</v>
      </c>
      <c r="E113" s="153">
        <v>200.68</v>
      </c>
      <c r="F113" s="187">
        <v>44.22</v>
      </c>
      <c r="G113" s="136">
        <f t="shared" si="2"/>
        <v>8874.0696000000007</v>
      </c>
      <c r="H113" s="137">
        <f t="shared" si="3"/>
        <v>8874.0696000000007</v>
      </c>
    </row>
    <row r="114" spans="1:8" ht="51.75">
      <c r="A114" s="161" t="s">
        <v>949</v>
      </c>
      <c r="B114" s="174" t="s">
        <v>950</v>
      </c>
      <c r="C114" s="184" t="s">
        <v>12</v>
      </c>
      <c r="D114" s="153">
        <v>102.93</v>
      </c>
      <c r="E114" s="153">
        <v>102.93</v>
      </c>
      <c r="F114" s="187">
        <v>45.21</v>
      </c>
      <c r="G114" s="136">
        <f t="shared" si="2"/>
        <v>4653.4653000000008</v>
      </c>
      <c r="H114" s="137">
        <f t="shared" si="3"/>
        <v>4653.4653000000008</v>
      </c>
    </row>
    <row r="115" spans="1:8" ht="39">
      <c r="A115" s="161" t="s">
        <v>951</v>
      </c>
      <c r="B115" s="173" t="s">
        <v>952</v>
      </c>
      <c r="C115" s="184" t="s">
        <v>12</v>
      </c>
      <c r="D115" s="153">
        <v>12.58</v>
      </c>
      <c r="E115" s="153">
        <v>12.58</v>
      </c>
      <c r="F115" s="187">
        <v>59.52</v>
      </c>
      <c r="G115" s="136">
        <f t="shared" si="2"/>
        <v>748.76160000000004</v>
      </c>
      <c r="H115" s="137">
        <f t="shared" si="3"/>
        <v>748.76160000000004</v>
      </c>
    </row>
    <row r="116" spans="1:8">
      <c r="A116" s="159" t="s">
        <v>953</v>
      </c>
      <c r="B116" s="164" t="s">
        <v>156</v>
      </c>
      <c r="C116" s="162"/>
      <c r="D116" s="186"/>
      <c r="E116" s="186"/>
      <c r="F116" s="186"/>
      <c r="G116" s="186"/>
      <c r="H116" s="186"/>
    </row>
    <row r="117" spans="1:8">
      <c r="A117" s="161" t="s">
        <v>954</v>
      </c>
      <c r="B117" s="177" t="s">
        <v>955</v>
      </c>
      <c r="C117" s="184" t="s">
        <v>12</v>
      </c>
      <c r="D117" s="153">
        <v>11.09</v>
      </c>
      <c r="E117" s="153">
        <v>11.09</v>
      </c>
      <c r="F117" s="187">
        <v>456.96</v>
      </c>
      <c r="G117" s="136">
        <f t="shared" si="2"/>
        <v>5067.6863999999996</v>
      </c>
      <c r="H117" s="137">
        <f t="shared" si="3"/>
        <v>5067.6863999999996</v>
      </c>
    </row>
    <row r="118" spans="1:8">
      <c r="A118" s="161" t="s">
        <v>956</v>
      </c>
      <c r="B118" s="177" t="s">
        <v>39</v>
      </c>
      <c r="C118" s="184" t="s">
        <v>23</v>
      </c>
      <c r="D118" s="153">
        <v>1</v>
      </c>
      <c r="E118" s="153">
        <v>1</v>
      </c>
      <c r="F118" s="187">
        <v>2276.96</v>
      </c>
      <c r="G118" s="136">
        <f t="shared" si="2"/>
        <v>2276.96</v>
      </c>
      <c r="H118" s="137">
        <f t="shared" si="3"/>
        <v>2276.96</v>
      </c>
    </row>
    <row r="119" spans="1:8">
      <c r="A119" s="7"/>
      <c r="B119" s="8" t="s">
        <v>248</v>
      </c>
      <c r="C119" s="16"/>
      <c r="D119" s="227" t="s">
        <v>903</v>
      </c>
      <c r="E119" s="228"/>
      <c r="F119" s="135">
        <f>G119/H119</f>
        <v>1</v>
      </c>
      <c r="G119" s="53">
        <f>G6</f>
        <v>353130.68860800005</v>
      </c>
      <c r="H119" s="53">
        <f>H6</f>
        <v>353130.68860800005</v>
      </c>
    </row>
    <row r="131" spans="6:7">
      <c r="F131" s="6"/>
      <c r="G131" s="6"/>
    </row>
    <row r="136" spans="6:7">
      <c r="F136" s="6"/>
      <c r="G136" s="6"/>
    </row>
    <row r="138" spans="6:7">
      <c r="F138" s="6"/>
      <c r="G138" s="6"/>
    </row>
  </sheetData>
  <mergeCells count="15">
    <mergeCell ref="D119:E119"/>
    <mergeCell ref="F4:F5"/>
    <mergeCell ref="G4:G5"/>
    <mergeCell ref="H4:H5"/>
    <mergeCell ref="A6:F6"/>
    <mergeCell ref="A4:A5"/>
    <mergeCell ref="B4:B5"/>
    <mergeCell ref="C4:C5"/>
    <mergeCell ref="D4:D5"/>
    <mergeCell ref="E4:E5"/>
    <mergeCell ref="A1:B2"/>
    <mergeCell ref="C1:F1"/>
    <mergeCell ref="G1:H3"/>
    <mergeCell ref="C2:F3"/>
    <mergeCell ref="A3:B3"/>
  </mergeCells>
  <conditionalFormatting sqref="D9:D10">
    <cfRule type="cellIs" dxfId="49" priority="45" operator="lessThan">
      <formula>0</formula>
    </cfRule>
    <cfRule type="cellIs" dxfId="48" priority="46" operator="lessThan">
      <formula>0</formula>
    </cfRule>
  </conditionalFormatting>
  <conditionalFormatting sqref="D12:D17">
    <cfRule type="cellIs" dxfId="47" priority="43" operator="lessThan">
      <formula>0</formula>
    </cfRule>
    <cfRule type="cellIs" dxfId="46" priority="44" operator="lessThan">
      <formula>0</formula>
    </cfRule>
  </conditionalFormatting>
  <conditionalFormatting sqref="D19:D22">
    <cfRule type="cellIs" dxfId="45" priority="49" operator="lessThan">
      <formula>0</formula>
    </cfRule>
    <cfRule type="cellIs" dxfId="44" priority="50" operator="lessThan">
      <formula>0</formula>
    </cfRule>
  </conditionalFormatting>
  <conditionalFormatting sqref="D24:D25">
    <cfRule type="cellIs" dxfId="43" priority="41" operator="lessThan">
      <formula>0</formula>
    </cfRule>
    <cfRule type="cellIs" dxfId="42" priority="42" operator="lessThan">
      <formula>0</formula>
    </cfRule>
  </conditionalFormatting>
  <conditionalFormatting sqref="D27:D29">
    <cfRule type="cellIs" dxfId="41" priority="47" operator="lessThan">
      <formula>0</formula>
    </cfRule>
    <cfRule type="cellIs" dxfId="40" priority="48" operator="lessThan">
      <formula>0</formula>
    </cfRule>
  </conditionalFormatting>
  <conditionalFormatting sqref="D31:D32">
    <cfRule type="cellIs" dxfId="39" priority="39" operator="lessThan">
      <formula>0</formula>
    </cfRule>
    <cfRule type="cellIs" dxfId="38" priority="40" operator="lessThan">
      <formula>0</formula>
    </cfRule>
  </conditionalFormatting>
  <conditionalFormatting sqref="D34:D35">
    <cfRule type="cellIs" dxfId="37" priority="37" operator="lessThan">
      <formula>0</formula>
    </cfRule>
    <cfRule type="cellIs" dxfId="36" priority="38" operator="lessThan">
      <formula>0</formula>
    </cfRule>
  </conditionalFormatting>
  <conditionalFormatting sqref="D37:D39">
    <cfRule type="cellIs" dxfId="35" priority="35" operator="lessThan">
      <formula>0</formula>
    </cfRule>
    <cfRule type="cellIs" dxfId="34" priority="36" operator="lessThan">
      <formula>0</formula>
    </cfRule>
  </conditionalFormatting>
  <conditionalFormatting sqref="D41:D45">
    <cfRule type="cellIs" dxfId="33" priority="33" operator="lessThan">
      <formula>0</formula>
    </cfRule>
    <cfRule type="cellIs" dxfId="32" priority="34" operator="lessThan">
      <formula>0</formula>
    </cfRule>
  </conditionalFormatting>
  <conditionalFormatting sqref="D48:D55">
    <cfRule type="cellIs" dxfId="31" priority="31" operator="lessThan">
      <formula>0</formula>
    </cfRule>
    <cfRule type="cellIs" dxfId="30" priority="32" operator="lessThan">
      <formula>0</formula>
    </cfRule>
  </conditionalFormatting>
  <conditionalFormatting sqref="D57:D59">
    <cfRule type="cellIs" dxfId="29" priority="29" operator="lessThan">
      <formula>0</formula>
    </cfRule>
    <cfRule type="cellIs" dxfId="28" priority="30" operator="lessThan">
      <formula>0</formula>
    </cfRule>
  </conditionalFormatting>
  <conditionalFormatting sqref="D61:D62 F79:H79 F74:H74 F67:H67 E64:H64 D64:D118 F112:H112 F116:H116 F103:H103 F96:H96 F89:H89 F86:H86 F92:H92 F82:H82 E65:E118">
    <cfRule type="cellIs" dxfId="27" priority="27" operator="lessThan">
      <formula>0</formula>
    </cfRule>
    <cfRule type="cellIs" dxfId="26" priority="28" operator="lessThan">
      <formula>0</formula>
    </cfRule>
  </conditionalFormatting>
  <conditionalFormatting sqref="D46:E46">
    <cfRule type="cellIs" dxfId="25" priority="25" operator="lessThan">
      <formula>0</formula>
    </cfRule>
    <cfRule type="cellIs" dxfId="24" priority="26" operator="lessThan">
      <formula>0</formula>
    </cfRule>
  </conditionalFormatting>
  <conditionalFormatting sqref="E9:E10">
    <cfRule type="cellIs" dxfId="23" priority="19" operator="lessThan">
      <formula>0</formula>
    </cfRule>
    <cfRule type="cellIs" dxfId="22" priority="20" operator="lessThan">
      <formula>0</formula>
    </cfRule>
  </conditionalFormatting>
  <conditionalFormatting sqref="E12:E17">
    <cfRule type="cellIs" dxfId="21" priority="17" operator="lessThan">
      <formula>0</formula>
    </cfRule>
    <cfRule type="cellIs" dxfId="20" priority="18" operator="lessThan">
      <formula>0</formula>
    </cfRule>
  </conditionalFormatting>
  <conditionalFormatting sqref="E19:E22">
    <cfRule type="cellIs" dxfId="19" priority="23" operator="lessThan">
      <formula>0</formula>
    </cfRule>
    <cfRule type="cellIs" dxfId="18" priority="24" operator="lessThan">
      <formula>0</formula>
    </cfRule>
  </conditionalFormatting>
  <conditionalFormatting sqref="E24:E25">
    <cfRule type="cellIs" dxfId="17" priority="15" operator="lessThan">
      <formula>0</formula>
    </cfRule>
    <cfRule type="cellIs" dxfId="16" priority="16" operator="lessThan">
      <formula>0</formula>
    </cfRule>
  </conditionalFormatting>
  <conditionalFormatting sqref="E27:E29">
    <cfRule type="cellIs" dxfId="15" priority="21" operator="lessThan">
      <formula>0</formula>
    </cfRule>
    <cfRule type="cellIs" dxfId="14" priority="22" operator="lessThan">
      <formula>0</formula>
    </cfRule>
  </conditionalFormatting>
  <conditionalFormatting sqref="E31:E32">
    <cfRule type="cellIs" dxfId="13" priority="13" operator="lessThan">
      <formula>0</formula>
    </cfRule>
    <cfRule type="cellIs" dxfId="12" priority="14" operator="lessThan">
      <formula>0</formula>
    </cfRule>
  </conditionalFormatting>
  <conditionalFormatting sqref="E34:E35">
    <cfRule type="cellIs" dxfId="11" priority="11" operator="lessThan">
      <formula>0</formula>
    </cfRule>
    <cfRule type="cellIs" dxfId="10" priority="12" operator="lessThan">
      <formula>0</formula>
    </cfRule>
  </conditionalFormatting>
  <conditionalFormatting sqref="E37:E39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E41:E45">
    <cfRule type="cellIs" dxfId="7" priority="7" operator="lessThan">
      <formula>0</formula>
    </cfRule>
    <cfRule type="cellIs" dxfId="6" priority="8" operator="lessThan">
      <formula>0</formula>
    </cfRule>
  </conditionalFormatting>
  <conditionalFormatting sqref="E48:E55">
    <cfRule type="cellIs" dxfId="5" priority="5" operator="lessThan">
      <formula>0</formula>
    </cfRule>
    <cfRule type="cellIs" dxfId="4" priority="6" operator="lessThan">
      <formula>0</formula>
    </cfRule>
  </conditionalFormatting>
  <conditionalFormatting sqref="E57:E59">
    <cfRule type="cellIs" dxfId="3" priority="3" operator="lessThan">
      <formula>0</formula>
    </cfRule>
    <cfRule type="cellIs" dxfId="2" priority="4" operator="lessThan">
      <formula>0</formula>
    </cfRule>
  </conditionalFormatting>
  <conditionalFormatting sqref="E61:E62">
    <cfRule type="cellIs" dxfId="1" priority="1" operator="lessThan">
      <formula>0</formula>
    </cfRule>
    <cfRule type="cellIs" dxfId="0" priority="2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scale="17" orientation="landscape" horizontalDpi="360" verticalDpi="360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7"/>
  <sheetViews>
    <sheetView view="pageBreakPreview" topLeftCell="A148" zoomScaleNormal="100" zoomScaleSheetLayoutView="100" workbookViewId="0">
      <selection activeCell="J10" sqref="J10"/>
    </sheetView>
  </sheetViews>
  <sheetFormatPr defaultColWidth="9.140625" defaultRowHeight="15"/>
  <cols>
    <col min="1" max="1" width="14.42578125" style="9" customWidth="1"/>
    <col min="2" max="2" width="55.7109375" style="10" customWidth="1"/>
    <col min="3" max="3" width="8" style="18" customWidth="1"/>
    <col min="4" max="5" width="12.5703125" style="19" customWidth="1"/>
    <col min="6" max="6" width="12.28515625" style="50" bestFit="1" customWidth="1"/>
    <col min="7" max="7" width="15.140625" style="50" customWidth="1"/>
    <col min="8" max="8" width="14.42578125" style="50" bestFit="1" customWidth="1"/>
  </cols>
  <sheetData>
    <row r="1" spans="1:9" ht="12.75" customHeight="1" thickBot="1">
      <c r="A1" s="206" t="s">
        <v>51</v>
      </c>
      <c r="B1" s="207"/>
      <c r="C1" s="210" t="s">
        <v>610</v>
      </c>
      <c r="D1" s="211"/>
      <c r="E1" s="211"/>
      <c r="F1" s="212"/>
      <c r="G1" s="247" t="s">
        <v>618</v>
      </c>
      <c r="H1" s="248"/>
    </row>
    <row r="2" spans="1:9" ht="20.25" customHeight="1" thickBot="1">
      <c r="A2" s="208"/>
      <c r="B2" s="209"/>
      <c r="C2" s="219" t="s">
        <v>299</v>
      </c>
      <c r="D2" s="220"/>
      <c r="E2" s="220"/>
      <c r="F2" s="221"/>
      <c r="G2" s="249"/>
      <c r="H2" s="250"/>
    </row>
    <row r="3" spans="1:9" ht="22.5" customHeight="1" thickBot="1">
      <c r="A3" s="225" t="s">
        <v>611</v>
      </c>
      <c r="B3" s="226"/>
      <c r="C3" s="222"/>
      <c r="D3" s="223"/>
      <c r="E3" s="223"/>
      <c r="F3" s="224"/>
      <c r="G3" s="251"/>
      <c r="H3" s="252"/>
    </row>
    <row r="4" spans="1:9" ht="12.75" customHeight="1">
      <c r="A4" s="235" t="s">
        <v>0</v>
      </c>
      <c r="B4" s="237" t="s">
        <v>42</v>
      </c>
      <c r="C4" s="239" t="s">
        <v>1</v>
      </c>
      <c r="D4" s="241" t="s">
        <v>47</v>
      </c>
      <c r="E4" s="241" t="s">
        <v>48</v>
      </c>
      <c r="F4" s="229" t="s">
        <v>43</v>
      </c>
      <c r="G4" s="231" t="s">
        <v>50</v>
      </c>
      <c r="H4" s="231" t="s">
        <v>49</v>
      </c>
    </row>
    <row r="5" spans="1:9">
      <c r="A5" s="236"/>
      <c r="B5" s="238"/>
      <c r="C5" s="240"/>
      <c r="D5" s="242"/>
      <c r="E5" s="242"/>
      <c r="F5" s="230"/>
      <c r="G5" s="232"/>
      <c r="H5" s="232"/>
    </row>
    <row r="6" spans="1:9">
      <c r="A6" s="246" t="s">
        <v>2</v>
      </c>
      <c r="B6" s="244"/>
      <c r="C6" s="244"/>
      <c r="D6" s="244"/>
      <c r="E6" s="244"/>
      <c r="F6" s="245"/>
      <c r="G6" s="52">
        <f>SUM(G7:G136)-0.02</f>
        <v>258726.5799999999</v>
      </c>
      <c r="H6" s="52">
        <f>SUM(H7:H136)</f>
        <v>310994.45000000007</v>
      </c>
    </row>
    <row r="7" spans="1:9" s="24" customFormat="1">
      <c r="A7" s="20" t="s">
        <v>2</v>
      </c>
      <c r="B7" s="20" t="s">
        <v>651</v>
      </c>
      <c r="C7" s="70"/>
      <c r="D7" s="23"/>
      <c r="E7" s="23"/>
      <c r="F7" s="23"/>
      <c r="G7" s="23"/>
      <c r="H7" s="23"/>
    </row>
    <row r="8" spans="1:9" s="24" customFormat="1">
      <c r="A8" s="20" t="s">
        <v>3</v>
      </c>
      <c r="B8" s="20" t="s">
        <v>9</v>
      </c>
      <c r="C8" s="70"/>
      <c r="D8" s="23"/>
      <c r="E8" s="23"/>
      <c r="F8" s="23"/>
      <c r="G8" s="39"/>
      <c r="H8" s="39"/>
    </row>
    <row r="9" spans="1:9" ht="26.25">
      <c r="A9" s="1" t="s">
        <v>483</v>
      </c>
      <c r="B9" s="1" t="s">
        <v>652</v>
      </c>
      <c r="C9" s="65" t="s">
        <v>12</v>
      </c>
      <c r="D9" s="15">
        <v>286.8</v>
      </c>
      <c r="E9" s="139">
        <f>D9/6*5</f>
        <v>239.00000000000003</v>
      </c>
      <c r="F9" s="67">
        <v>9.31</v>
      </c>
      <c r="G9" s="13">
        <f t="shared" ref="G9:G72" si="0">ROUND(F9*E9,2)</f>
        <v>2225.09</v>
      </c>
      <c r="H9" s="13">
        <f t="shared" ref="H9:H72" si="1">ROUND(D9*F9,2)</f>
        <v>2670.11</v>
      </c>
      <c r="I9" s="138"/>
    </row>
    <row r="10" spans="1:9" s="24" customFormat="1">
      <c r="A10" s="20" t="s">
        <v>6</v>
      </c>
      <c r="B10" s="20" t="s">
        <v>279</v>
      </c>
      <c r="C10" s="70"/>
      <c r="D10" s="23"/>
      <c r="E10" s="23"/>
      <c r="F10" s="23"/>
      <c r="G10" s="23"/>
      <c r="H10" s="23"/>
    </row>
    <row r="11" spans="1:9" s="24" customFormat="1">
      <c r="A11" s="20" t="s">
        <v>487</v>
      </c>
      <c r="B11" s="20" t="s">
        <v>653</v>
      </c>
      <c r="C11" s="70"/>
      <c r="D11" s="23"/>
      <c r="E11" s="23"/>
      <c r="F11" s="23"/>
      <c r="G11" s="23"/>
      <c r="H11" s="23"/>
    </row>
    <row r="12" spans="1:9" ht="26.25">
      <c r="A12" s="1" t="s">
        <v>654</v>
      </c>
      <c r="B12" s="1" t="s">
        <v>113</v>
      </c>
      <c r="C12" s="65" t="s">
        <v>20</v>
      </c>
      <c r="D12" s="15">
        <v>43.74</v>
      </c>
      <c r="E12" s="139">
        <f t="shared" ref="E12:E14" si="2">D12/6*5</f>
        <v>36.450000000000003</v>
      </c>
      <c r="F12" s="67">
        <v>49.69</v>
      </c>
      <c r="G12" s="13">
        <f t="shared" si="0"/>
        <v>1811.2</v>
      </c>
      <c r="H12" s="13">
        <f t="shared" si="1"/>
        <v>2173.44</v>
      </c>
    </row>
    <row r="13" spans="1:9" ht="39">
      <c r="A13" s="1" t="s">
        <v>655</v>
      </c>
      <c r="B13" s="1" t="s">
        <v>656</v>
      </c>
      <c r="C13" s="65" t="s">
        <v>20</v>
      </c>
      <c r="D13" s="15">
        <v>56.88</v>
      </c>
      <c r="E13" s="139">
        <f t="shared" si="2"/>
        <v>47.400000000000006</v>
      </c>
      <c r="F13" s="67">
        <v>16.05</v>
      </c>
      <c r="G13" s="13">
        <f t="shared" si="0"/>
        <v>760.77</v>
      </c>
      <c r="H13" s="13">
        <f t="shared" si="1"/>
        <v>912.92</v>
      </c>
    </row>
    <row r="14" spans="1:9" s="4" customFormat="1">
      <c r="A14" s="1" t="s">
        <v>657</v>
      </c>
      <c r="B14" s="1" t="s">
        <v>658</v>
      </c>
      <c r="C14" s="65" t="s">
        <v>12</v>
      </c>
      <c r="D14" s="15">
        <v>434.28</v>
      </c>
      <c r="E14" s="139">
        <f t="shared" si="2"/>
        <v>361.9</v>
      </c>
      <c r="F14" s="67">
        <v>26.76</v>
      </c>
      <c r="G14" s="13">
        <f t="shared" si="0"/>
        <v>9684.44</v>
      </c>
      <c r="H14" s="13">
        <f t="shared" si="1"/>
        <v>11621.33</v>
      </c>
    </row>
    <row r="15" spans="1:9" s="73" customFormat="1">
      <c r="A15" s="20" t="s">
        <v>489</v>
      </c>
      <c r="B15" s="20" t="s">
        <v>659</v>
      </c>
      <c r="C15" s="70"/>
      <c r="D15" s="23"/>
      <c r="E15" s="23"/>
      <c r="F15" s="23"/>
      <c r="G15" s="23"/>
      <c r="H15" s="23"/>
    </row>
    <row r="16" spans="1:9" s="24" customFormat="1" ht="39">
      <c r="A16" s="1" t="s">
        <v>660</v>
      </c>
      <c r="B16" s="1" t="s">
        <v>661</v>
      </c>
      <c r="C16" s="65" t="s">
        <v>20</v>
      </c>
      <c r="D16" s="15">
        <v>36.42</v>
      </c>
      <c r="E16" s="138">
        <f>D16/6*5</f>
        <v>30.35</v>
      </c>
      <c r="F16" s="67">
        <v>451.14</v>
      </c>
      <c r="G16" s="13">
        <f t="shared" si="0"/>
        <v>13692.1</v>
      </c>
      <c r="H16" s="13">
        <f t="shared" si="1"/>
        <v>16430.52</v>
      </c>
    </row>
    <row r="17" spans="1:8" s="24" customFormat="1">
      <c r="A17" s="20" t="s">
        <v>491</v>
      </c>
      <c r="B17" s="20" t="s">
        <v>662</v>
      </c>
      <c r="C17" s="70"/>
      <c r="D17" s="23"/>
      <c r="E17" s="23"/>
      <c r="F17" s="23"/>
      <c r="G17" s="39">
        <f t="shared" si="0"/>
        <v>0</v>
      </c>
      <c r="H17" s="39">
        <f t="shared" si="1"/>
        <v>0</v>
      </c>
    </row>
    <row r="18" spans="1:8" s="5" customFormat="1" ht="39">
      <c r="A18" s="1" t="s">
        <v>663</v>
      </c>
      <c r="B18" s="1" t="s">
        <v>664</v>
      </c>
      <c r="C18" s="65" t="s">
        <v>15</v>
      </c>
      <c r="D18" s="15">
        <v>227.7</v>
      </c>
      <c r="E18" s="139">
        <f>D18/6*5</f>
        <v>189.74999999999997</v>
      </c>
      <c r="F18" s="67">
        <v>39.78</v>
      </c>
      <c r="G18" s="13">
        <f t="shared" si="0"/>
        <v>7548.26</v>
      </c>
      <c r="H18" s="13">
        <f t="shared" si="1"/>
        <v>9057.91</v>
      </c>
    </row>
    <row r="19" spans="1:8" s="24" customFormat="1">
      <c r="A19" s="20" t="s">
        <v>665</v>
      </c>
      <c r="B19" s="20" t="s">
        <v>666</v>
      </c>
      <c r="C19" s="70"/>
      <c r="D19" s="23"/>
      <c r="E19" s="23"/>
      <c r="F19" s="23"/>
      <c r="G19" s="39">
        <f t="shared" si="0"/>
        <v>0</v>
      </c>
      <c r="H19" s="39">
        <f t="shared" si="1"/>
        <v>0</v>
      </c>
    </row>
    <row r="20" spans="1:8" ht="26.25">
      <c r="A20" s="1" t="s">
        <v>667</v>
      </c>
      <c r="B20" s="1" t="s">
        <v>668</v>
      </c>
      <c r="C20" s="65" t="s">
        <v>12</v>
      </c>
      <c r="D20" s="15">
        <v>17.940000000000001</v>
      </c>
      <c r="E20" s="139">
        <f t="shared" ref="E20:E23" si="3">D20/6*5</f>
        <v>14.950000000000001</v>
      </c>
      <c r="F20" s="67">
        <v>90.05</v>
      </c>
      <c r="G20" s="13">
        <f t="shared" si="0"/>
        <v>1346.25</v>
      </c>
      <c r="H20" s="13">
        <f t="shared" si="1"/>
        <v>1615.5</v>
      </c>
    </row>
    <row r="21" spans="1:8" s="24" customFormat="1">
      <c r="A21" s="1" t="s">
        <v>669</v>
      </c>
      <c r="B21" s="1" t="s">
        <v>670</v>
      </c>
      <c r="C21" s="65" t="s">
        <v>12</v>
      </c>
      <c r="D21" s="15">
        <v>270.77999999999997</v>
      </c>
      <c r="E21" s="139">
        <f t="shared" si="3"/>
        <v>225.64999999999998</v>
      </c>
      <c r="F21" s="67">
        <v>5.63</v>
      </c>
      <c r="G21" s="13">
        <f t="shared" si="0"/>
        <v>1270.4100000000001</v>
      </c>
      <c r="H21" s="13">
        <f t="shared" si="1"/>
        <v>1524.49</v>
      </c>
    </row>
    <row r="22" spans="1:8" ht="39">
      <c r="A22" s="1" t="s">
        <v>671</v>
      </c>
      <c r="B22" s="1" t="s">
        <v>672</v>
      </c>
      <c r="C22" s="65" t="s">
        <v>12</v>
      </c>
      <c r="D22" s="15">
        <v>270.77999999999997</v>
      </c>
      <c r="E22" s="139">
        <f t="shared" si="3"/>
        <v>225.64999999999998</v>
      </c>
      <c r="F22" s="67">
        <v>31.64</v>
      </c>
      <c r="G22" s="13">
        <f t="shared" si="0"/>
        <v>7139.57</v>
      </c>
      <c r="H22" s="13">
        <f t="shared" si="1"/>
        <v>8567.48</v>
      </c>
    </row>
    <row r="23" spans="1:8" ht="26.25">
      <c r="A23" s="1" t="s">
        <v>673</v>
      </c>
      <c r="B23" s="1" t="s">
        <v>115</v>
      </c>
      <c r="C23" s="65" t="s">
        <v>20</v>
      </c>
      <c r="D23" s="15">
        <v>27.06</v>
      </c>
      <c r="E23" s="139">
        <f t="shared" si="3"/>
        <v>22.549999999999997</v>
      </c>
      <c r="F23" s="67">
        <v>608.51</v>
      </c>
      <c r="G23" s="13">
        <f t="shared" si="0"/>
        <v>13721.9</v>
      </c>
      <c r="H23" s="13">
        <f t="shared" si="1"/>
        <v>16466.28</v>
      </c>
    </row>
    <row r="24" spans="1:8" s="24" customFormat="1">
      <c r="A24" s="20" t="s">
        <v>674</v>
      </c>
      <c r="B24" s="20" t="s">
        <v>283</v>
      </c>
      <c r="C24" s="70"/>
      <c r="D24" s="23"/>
      <c r="E24" s="23"/>
      <c r="F24" s="23"/>
      <c r="G24" s="39">
        <f t="shared" si="0"/>
        <v>0</v>
      </c>
      <c r="H24" s="39">
        <f t="shared" si="1"/>
        <v>0</v>
      </c>
    </row>
    <row r="25" spans="1:8" s="24" customFormat="1">
      <c r="A25" s="20" t="s">
        <v>496</v>
      </c>
      <c r="B25" s="20" t="s">
        <v>675</v>
      </c>
      <c r="C25" s="70"/>
      <c r="D25" s="23"/>
      <c r="E25" s="98"/>
      <c r="F25" s="23"/>
      <c r="G25" s="39">
        <f t="shared" si="0"/>
        <v>0</v>
      </c>
      <c r="H25" s="39">
        <f t="shared" si="1"/>
        <v>0</v>
      </c>
    </row>
    <row r="26" spans="1:8" ht="39">
      <c r="A26" s="1" t="s">
        <v>676</v>
      </c>
      <c r="B26" s="1" t="s">
        <v>677</v>
      </c>
      <c r="C26" s="65" t="s">
        <v>15</v>
      </c>
      <c r="D26" s="15">
        <v>227.7</v>
      </c>
      <c r="E26" s="139">
        <f>D26/6*5</f>
        <v>189.74999999999997</v>
      </c>
      <c r="F26" s="67">
        <v>31.97</v>
      </c>
      <c r="G26" s="13">
        <f t="shared" si="0"/>
        <v>6066.31</v>
      </c>
      <c r="H26" s="13">
        <f t="shared" si="1"/>
        <v>7279.57</v>
      </c>
    </row>
    <row r="27" spans="1:8" s="24" customFormat="1">
      <c r="A27" s="20" t="s">
        <v>678</v>
      </c>
      <c r="B27" s="20" t="s">
        <v>501</v>
      </c>
      <c r="C27" s="70"/>
      <c r="D27" s="23"/>
      <c r="E27" s="71"/>
      <c r="F27" s="23"/>
      <c r="G27" s="39">
        <f t="shared" si="0"/>
        <v>0</v>
      </c>
      <c r="H27" s="39">
        <f t="shared" si="1"/>
        <v>0</v>
      </c>
    </row>
    <row r="28" spans="1:8" ht="26.25">
      <c r="A28" s="1" t="s">
        <v>679</v>
      </c>
      <c r="B28" s="1" t="s">
        <v>372</v>
      </c>
      <c r="C28" s="65" t="s">
        <v>12</v>
      </c>
      <c r="D28" s="15">
        <v>551.46</v>
      </c>
      <c r="E28" s="139">
        <f t="shared" ref="E28:E30" si="4">D28/6*5</f>
        <v>459.55000000000007</v>
      </c>
      <c r="F28" s="67">
        <v>44.5</v>
      </c>
      <c r="G28" s="13">
        <f t="shared" si="0"/>
        <v>20449.98</v>
      </c>
      <c r="H28" s="13">
        <f t="shared" si="1"/>
        <v>24539.97</v>
      </c>
    </row>
    <row r="29" spans="1:8" ht="39">
      <c r="A29" s="1" t="s">
        <v>680</v>
      </c>
      <c r="B29" s="1" t="s">
        <v>677</v>
      </c>
      <c r="C29" s="65" t="s">
        <v>15</v>
      </c>
      <c r="D29" s="15">
        <v>103.8</v>
      </c>
      <c r="E29" s="139">
        <f t="shared" si="4"/>
        <v>86.5</v>
      </c>
      <c r="F29" s="67">
        <v>31.97</v>
      </c>
      <c r="G29" s="13">
        <f t="shared" si="0"/>
        <v>2765.41</v>
      </c>
      <c r="H29" s="13">
        <f t="shared" si="1"/>
        <v>3318.49</v>
      </c>
    </row>
    <row r="30" spans="1:8">
      <c r="A30" s="1" t="s">
        <v>681</v>
      </c>
      <c r="B30" s="1" t="s">
        <v>682</v>
      </c>
      <c r="C30" s="65" t="s">
        <v>12</v>
      </c>
      <c r="D30" s="15">
        <v>3</v>
      </c>
      <c r="E30" s="139">
        <f t="shared" si="4"/>
        <v>2.5</v>
      </c>
      <c r="F30" s="67">
        <v>85.69</v>
      </c>
      <c r="G30" s="13">
        <f t="shared" si="0"/>
        <v>214.23</v>
      </c>
      <c r="H30" s="13">
        <f t="shared" si="1"/>
        <v>257.07</v>
      </c>
    </row>
    <row r="31" spans="1:8" s="24" customFormat="1">
      <c r="A31" s="20" t="s">
        <v>683</v>
      </c>
      <c r="B31" s="20" t="s">
        <v>505</v>
      </c>
      <c r="C31" s="70"/>
      <c r="D31" s="23"/>
      <c r="E31" s="71"/>
      <c r="F31" s="23"/>
      <c r="G31" s="39">
        <f t="shared" si="0"/>
        <v>0</v>
      </c>
      <c r="H31" s="39">
        <f t="shared" si="1"/>
        <v>0</v>
      </c>
    </row>
    <row r="32" spans="1:8" ht="26.25">
      <c r="A32" s="1" t="s">
        <v>684</v>
      </c>
      <c r="B32" s="1" t="s">
        <v>685</v>
      </c>
      <c r="C32" s="65" t="s">
        <v>12</v>
      </c>
      <c r="D32" s="15">
        <v>271.8</v>
      </c>
      <c r="E32" s="139">
        <f t="shared" ref="E32:E35" si="5">D32/6*5</f>
        <v>226.50000000000003</v>
      </c>
      <c r="F32" s="67">
        <v>51.04</v>
      </c>
      <c r="G32" s="13">
        <f t="shared" si="0"/>
        <v>11560.56</v>
      </c>
      <c r="H32" s="13">
        <f t="shared" si="1"/>
        <v>13872.67</v>
      </c>
    </row>
    <row r="33" spans="1:8" ht="39">
      <c r="A33" s="1" t="s">
        <v>686</v>
      </c>
      <c r="B33" s="1" t="s">
        <v>687</v>
      </c>
      <c r="C33" s="65" t="s">
        <v>12</v>
      </c>
      <c r="D33" s="15">
        <v>271.8</v>
      </c>
      <c r="E33" s="139">
        <f t="shared" si="5"/>
        <v>226.50000000000003</v>
      </c>
      <c r="F33" s="67">
        <v>72.06</v>
      </c>
      <c r="G33" s="13">
        <f t="shared" si="0"/>
        <v>16321.59</v>
      </c>
      <c r="H33" s="13">
        <f t="shared" si="1"/>
        <v>19585.91</v>
      </c>
    </row>
    <row r="34" spans="1:8" ht="26.25">
      <c r="A34" s="1" t="s">
        <v>688</v>
      </c>
      <c r="B34" s="1" t="s">
        <v>358</v>
      </c>
      <c r="C34" s="65" t="s">
        <v>15</v>
      </c>
      <c r="D34" s="15">
        <v>36</v>
      </c>
      <c r="E34" s="139">
        <f t="shared" si="5"/>
        <v>30</v>
      </c>
      <c r="F34" s="67">
        <v>28.41</v>
      </c>
      <c r="G34" s="13">
        <f t="shared" si="0"/>
        <v>852.3</v>
      </c>
      <c r="H34" s="13">
        <f t="shared" si="1"/>
        <v>1022.76</v>
      </c>
    </row>
    <row r="35" spans="1:8">
      <c r="A35" s="1" t="s">
        <v>689</v>
      </c>
      <c r="B35" s="1" t="s">
        <v>359</v>
      </c>
      <c r="C35" s="65" t="s">
        <v>15</v>
      </c>
      <c r="D35" s="15">
        <v>72</v>
      </c>
      <c r="E35" s="139">
        <f t="shared" si="5"/>
        <v>60</v>
      </c>
      <c r="F35" s="67">
        <v>7.79</v>
      </c>
      <c r="G35" s="13">
        <f t="shared" si="0"/>
        <v>467.4</v>
      </c>
      <c r="H35" s="13">
        <f t="shared" si="1"/>
        <v>560.88</v>
      </c>
    </row>
    <row r="36" spans="1:8" s="24" customFormat="1">
      <c r="A36" s="20" t="s">
        <v>690</v>
      </c>
      <c r="B36" s="20" t="s">
        <v>691</v>
      </c>
      <c r="C36" s="70"/>
      <c r="D36" s="23"/>
      <c r="E36" s="71"/>
      <c r="F36" s="23"/>
      <c r="G36" s="39">
        <f t="shared" si="0"/>
        <v>0</v>
      </c>
      <c r="H36" s="39">
        <f t="shared" si="1"/>
        <v>0</v>
      </c>
    </row>
    <row r="37" spans="1:8" ht="26.25">
      <c r="A37" s="1" t="s">
        <v>692</v>
      </c>
      <c r="B37" s="1" t="s">
        <v>693</v>
      </c>
      <c r="C37" s="65" t="s">
        <v>23</v>
      </c>
      <c r="D37" s="15">
        <v>6</v>
      </c>
      <c r="E37" s="139">
        <f t="shared" ref="E37:E39" si="6">D37/6*5</f>
        <v>5</v>
      </c>
      <c r="F37" s="67">
        <v>677.12</v>
      </c>
      <c r="G37" s="13">
        <f t="shared" si="0"/>
        <v>3385.6</v>
      </c>
      <c r="H37" s="13">
        <f t="shared" si="1"/>
        <v>4062.72</v>
      </c>
    </row>
    <row r="38" spans="1:8" ht="26.25">
      <c r="A38" s="1" t="s">
        <v>694</v>
      </c>
      <c r="B38" s="1" t="s">
        <v>695</v>
      </c>
      <c r="C38" s="65" t="s">
        <v>12</v>
      </c>
      <c r="D38" s="15">
        <v>18.899999999999999</v>
      </c>
      <c r="E38" s="139">
        <f t="shared" si="6"/>
        <v>15.75</v>
      </c>
      <c r="F38" s="67">
        <v>419.4</v>
      </c>
      <c r="G38" s="13">
        <f t="shared" si="0"/>
        <v>6605.55</v>
      </c>
      <c r="H38" s="13">
        <f t="shared" si="1"/>
        <v>7926.66</v>
      </c>
    </row>
    <row r="39" spans="1:8" ht="51.75">
      <c r="A39" s="1" t="s">
        <v>696</v>
      </c>
      <c r="B39" s="1" t="s">
        <v>697</v>
      </c>
      <c r="C39" s="65" t="s">
        <v>12</v>
      </c>
      <c r="D39" s="15">
        <v>13.2</v>
      </c>
      <c r="E39" s="139">
        <f t="shared" si="6"/>
        <v>10.999999999999998</v>
      </c>
      <c r="F39" s="67">
        <v>338.81</v>
      </c>
      <c r="G39" s="13">
        <f t="shared" si="0"/>
        <v>3726.91</v>
      </c>
      <c r="H39" s="13">
        <f t="shared" si="1"/>
        <v>4472.29</v>
      </c>
    </row>
    <row r="40" spans="1:8" s="24" customFormat="1">
      <c r="A40" s="20" t="s">
        <v>698</v>
      </c>
      <c r="B40" s="20" t="s">
        <v>699</v>
      </c>
      <c r="C40" s="70"/>
      <c r="D40" s="23"/>
      <c r="E40" s="71"/>
      <c r="F40" s="23"/>
      <c r="G40" s="39">
        <f t="shared" si="0"/>
        <v>0</v>
      </c>
      <c r="H40" s="39">
        <f t="shared" si="1"/>
        <v>0</v>
      </c>
    </row>
    <row r="41" spans="1:8" ht="26.25">
      <c r="A41" s="1" t="s">
        <v>700</v>
      </c>
      <c r="B41" s="1" t="s">
        <v>376</v>
      </c>
      <c r="C41" s="65" t="s">
        <v>12</v>
      </c>
      <c r="D41" s="15">
        <v>715.68</v>
      </c>
      <c r="E41" s="139">
        <f t="shared" ref="E41:E42" si="7">D41/6*5</f>
        <v>596.4</v>
      </c>
      <c r="F41" s="67">
        <v>6.72</v>
      </c>
      <c r="G41" s="13">
        <f t="shared" si="0"/>
        <v>4007.81</v>
      </c>
      <c r="H41" s="13">
        <f t="shared" si="1"/>
        <v>4809.37</v>
      </c>
    </row>
    <row r="42" spans="1:8" ht="26.25">
      <c r="A42" s="1" t="s">
        <v>701</v>
      </c>
      <c r="B42" s="1" t="s">
        <v>702</v>
      </c>
      <c r="C42" s="65" t="s">
        <v>12</v>
      </c>
      <c r="D42" s="15">
        <v>715.68</v>
      </c>
      <c r="E42" s="139">
        <f t="shared" si="7"/>
        <v>596.4</v>
      </c>
      <c r="F42" s="67">
        <v>27.68</v>
      </c>
      <c r="G42" s="13">
        <f t="shared" si="0"/>
        <v>16508.349999999999</v>
      </c>
      <c r="H42" s="13">
        <f t="shared" si="1"/>
        <v>19810.02</v>
      </c>
    </row>
    <row r="43" spans="1:8" s="24" customFormat="1">
      <c r="A43" s="20" t="s">
        <v>703</v>
      </c>
      <c r="B43" s="20" t="s">
        <v>704</v>
      </c>
      <c r="C43" s="70"/>
      <c r="D43" s="23"/>
      <c r="E43" s="71"/>
      <c r="F43" s="23"/>
      <c r="G43" s="39">
        <f t="shared" si="0"/>
        <v>0</v>
      </c>
      <c r="H43" s="39">
        <f t="shared" si="1"/>
        <v>0</v>
      </c>
    </row>
    <row r="44" spans="1:8" ht="26.25">
      <c r="A44" s="1" t="s">
        <v>705</v>
      </c>
      <c r="B44" s="1" t="s">
        <v>376</v>
      </c>
      <c r="C44" s="65" t="s">
        <v>12</v>
      </c>
      <c r="D44" s="15">
        <v>475.8</v>
      </c>
      <c r="E44" s="139">
        <f t="shared" ref="E44:E45" si="8">D44/6*5</f>
        <v>396.5</v>
      </c>
      <c r="F44" s="67">
        <v>6.72</v>
      </c>
      <c r="G44" s="13">
        <f t="shared" si="0"/>
        <v>2664.48</v>
      </c>
      <c r="H44" s="13">
        <f t="shared" si="1"/>
        <v>3197.38</v>
      </c>
    </row>
    <row r="45" spans="1:8" ht="26.25">
      <c r="A45" s="1" t="s">
        <v>706</v>
      </c>
      <c r="B45" s="1" t="s">
        <v>707</v>
      </c>
      <c r="C45" s="65" t="s">
        <v>12</v>
      </c>
      <c r="D45" s="15">
        <v>475.8</v>
      </c>
      <c r="E45" s="139">
        <f t="shared" si="8"/>
        <v>396.5</v>
      </c>
      <c r="F45" s="67">
        <v>35.18</v>
      </c>
      <c r="G45" s="13">
        <f t="shared" si="0"/>
        <v>13948.87</v>
      </c>
      <c r="H45" s="13">
        <f t="shared" si="1"/>
        <v>16738.64</v>
      </c>
    </row>
    <row r="46" spans="1:8" s="24" customFormat="1">
      <c r="A46" s="20" t="s">
        <v>708</v>
      </c>
      <c r="B46" s="20" t="s">
        <v>709</v>
      </c>
      <c r="C46" s="70"/>
      <c r="D46" s="23"/>
      <c r="E46" s="71"/>
      <c r="F46" s="23"/>
      <c r="G46" s="39">
        <f t="shared" si="0"/>
        <v>0</v>
      </c>
      <c r="H46" s="39">
        <f t="shared" si="1"/>
        <v>0</v>
      </c>
    </row>
    <row r="47" spans="1:8">
      <c r="A47" s="1" t="s">
        <v>710</v>
      </c>
      <c r="B47" s="1" t="s">
        <v>711</v>
      </c>
      <c r="C47" s="65" t="s">
        <v>257</v>
      </c>
      <c r="D47" s="15">
        <v>6.36</v>
      </c>
      <c r="E47" s="139">
        <f t="shared" ref="E47:E48" si="9">D47/6*5</f>
        <v>5.3000000000000007</v>
      </c>
      <c r="F47" s="67">
        <v>1061.4100000000001</v>
      </c>
      <c r="G47" s="13">
        <f t="shared" si="0"/>
        <v>5625.47</v>
      </c>
      <c r="H47" s="13">
        <f t="shared" si="1"/>
        <v>6750.57</v>
      </c>
    </row>
    <row r="48" spans="1:8">
      <c r="A48" s="1" t="s">
        <v>712</v>
      </c>
      <c r="B48" s="1" t="s">
        <v>713</v>
      </c>
      <c r="C48" s="65" t="s">
        <v>12</v>
      </c>
      <c r="D48" s="15">
        <v>211.98</v>
      </c>
      <c r="E48" s="139">
        <f t="shared" si="9"/>
        <v>176.64999999999998</v>
      </c>
      <c r="F48" s="67">
        <v>34.590000000000003</v>
      </c>
      <c r="G48" s="13">
        <f t="shared" si="0"/>
        <v>6110.32</v>
      </c>
      <c r="H48" s="13">
        <f t="shared" si="1"/>
        <v>7332.39</v>
      </c>
    </row>
    <row r="49" spans="1:8" s="24" customFormat="1">
      <c r="A49" s="20" t="s">
        <v>714</v>
      </c>
      <c r="B49" s="20" t="s">
        <v>715</v>
      </c>
      <c r="C49" s="70"/>
      <c r="D49" s="23"/>
      <c r="E49" s="71"/>
      <c r="F49" s="23"/>
      <c r="G49" s="39">
        <f t="shared" si="0"/>
        <v>0</v>
      </c>
      <c r="H49" s="39">
        <f t="shared" si="1"/>
        <v>0</v>
      </c>
    </row>
    <row r="50" spans="1:8">
      <c r="A50" s="1" t="s">
        <v>716</v>
      </c>
      <c r="B50" s="1" t="s">
        <v>717</v>
      </c>
      <c r="C50" s="65" t="s">
        <v>15</v>
      </c>
      <c r="D50" s="15">
        <v>12.6</v>
      </c>
      <c r="E50" s="139">
        <f t="shared" ref="E50:E51" si="10">D50/6*5</f>
        <v>10.5</v>
      </c>
      <c r="F50" s="67">
        <v>103.22</v>
      </c>
      <c r="G50" s="13">
        <f t="shared" si="0"/>
        <v>1083.81</v>
      </c>
      <c r="H50" s="13">
        <f t="shared" si="1"/>
        <v>1300.57</v>
      </c>
    </row>
    <row r="51" spans="1:8">
      <c r="A51" s="1" t="s">
        <v>718</v>
      </c>
      <c r="B51" s="1" t="s">
        <v>719</v>
      </c>
      <c r="C51" s="65" t="s">
        <v>15</v>
      </c>
      <c r="D51" s="15">
        <v>13.5</v>
      </c>
      <c r="E51" s="139">
        <f t="shared" si="10"/>
        <v>11.25</v>
      </c>
      <c r="F51" s="67">
        <v>101.23</v>
      </c>
      <c r="G51" s="13">
        <f t="shared" si="0"/>
        <v>1138.8399999999999</v>
      </c>
      <c r="H51" s="13">
        <f t="shared" si="1"/>
        <v>1366.61</v>
      </c>
    </row>
    <row r="52" spans="1:8" s="24" customFormat="1">
      <c r="A52" s="20" t="s">
        <v>720</v>
      </c>
      <c r="B52" s="20" t="s">
        <v>721</v>
      </c>
      <c r="C52" s="70"/>
      <c r="D52" s="23"/>
      <c r="E52" s="71"/>
      <c r="F52" s="23"/>
      <c r="G52" s="39">
        <f t="shared" si="0"/>
        <v>0</v>
      </c>
      <c r="H52" s="39">
        <f t="shared" si="1"/>
        <v>0</v>
      </c>
    </row>
    <row r="53" spans="1:8" s="24" customFormat="1">
      <c r="A53" s="20" t="s">
        <v>722</v>
      </c>
      <c r="B53" s="20" t="s">
        <v>723</v>
      </c>
      <c r="C53" s="70"/>
      <c r="D53" s="23"/>
      <c r="E53" s="71"/>
      <c r="F53" s="23"/>
      <c r="G53" s="39">
        <f t="shared" si="0"/>
        <v>0</v>
      </c>
      <c r="H53" s="39">
        <f t="shared" si="1"/>
        <v>0</v>
      </c>
    </row>
    <row r="54" spans="1:8" ht="26.25">
      <c r="A54" s="1" t="s">
        <v>724</v>
      </c>
      <c r="B54" s="1" t="s">
        <v>725</v>
      </c>
      <c r="C54" s="65" t="s">
        <v>23</v>
      </c>
      <c r="D54" s="15">
        <v>66</v>
      </c>
      <c r="E54" s="139">
        <f t="shared" ref="E54:E60" si="11">D54/6*5</f>
        <v>55</v>
      </c>
      <c r="F54" s="67">
        <v>8.7799999999999994</v>
      </c>
      <c r="G54" s="13">
        <f t="shared" si="0"/>
        <v>482.9</v>
      </c>
      <c r="H54" s="13">
        <f t="shared" si="1"/>
        <v>579.48</v>
      </c>
    </row>
    <row r="55" spans="1:8">
      <c r="A55" s="1" t="s">
        <v>726</v>
      </c>
      <c r="B55" s="1" t="s">
        <v>727</v>
      </c>
      <c r="C55" s="65" t="s">
        <v>23</v>
      </c>
      <c r="D55" s="15">
        <v>78</v>
      </c>
      <c r="E55" s="139">
        <f t="shared" si="11"/>
        <v>65</v>
      </c>
      <c r="F55" s="67">
        <v>8.81</v>
      </c>
      <c r="G55" s="13">
        <f t="shared" si="0"/>
        <v>572.65</v>
      </c>
      <c r="H55" s="13">
        <f t="shared" si="1"/>
        <v>687.18</v>
      </c>
    </row>
    <row r="56" spans="1:8" ht="26.25">
      <c r="A56" s="1" t="s">
        <v>728</v>
      </c>
      <c r="B56" s="1" t="s">
        <v>729</v>
      </c>
      <c r="C56" s="65" t="s">
        <v>23</v>
      </c>
      <c r="D56" s="15">
        <v>30</v>
      </c>
      <c r="E56" s="139">
        <f t="shared" si="11"/>
        <v>25</v>
      </c>
      <c r="F56" s="67">
        <v>14.1</v>
      </c>
      <c r="G56" s="13">
        <f t="shared" si="0"/>
        <v>352.5</v>
      </c>
      <c r="H56" s="13">
        <f t="shared" si="1"/>
        <v>423</v>
      </c>
    </row>
    <row r="57" spans="1:8">
      <c r="A57" s="1" t="s">
        <v>730</v>
      </c>
      <c r="B57" s="1" t="s">
        <v>731</v>
      </c>
      <c r="C57" s="65" t="s">
        <v>23</v>
      </c>
      <c r="D57" s="15">
        <v>6</v>
      </c>
      <c r="E57" s="139">
        <f t="shared" si="11"/>
        <v>5</v>
      </c>
      <c r="F57" s="67">
        <v>5.38</v>
      </c>
      <c r="G57" s="13">
        <f t="shared" si="0"/>
        <v>26.9</v>
      </c>
      <c r="H57" s="13">
        <f t="shared" si="1"/>
        <v>32.28</v>
      </c>
    </row>
    <row r="58" spans="1:8">
      <c r="A58" s="1" t="s">
        <v>732</v>
      </c>
      <c r="B58" s="1" t="s">
        <v>733</v>
      </c>
      <c r="C58" s="65" t="s">
        <v>23</v>
      </c>
      <c r="D58" s="15">
        <v>6</v>
      </c>
      <c r="E58" s="139">
        <f t="shared" si="11"/>
        <v>5</v>
      </c>
      <c r="F58" s="67">
        <v>9.76</v>
      </c>
      <c r="G58" s="13">
        <f t="shared" si="0"/>
        <v>48.8</v>
      </c>
      <c r="H58" s="13">
        <f t="shared" si="1"/>
        <v>58.56</v>
      </c>
    </row>
    <row r="59" spans="1:8">
      <c r="A59" s="1" t="s">
        <v>734</v>
      </c>
      <c r="B59" s="1" t="s">
        <v>735</v>
      </c>
      <c r="C59" s="65" t="s">
        <v>23</v>
      </c>
      <c r="D59" s="15">
        <v>30</v>
      </c>
      <c r="E59" s="139">
        <f t="shared" si="11"/>
        <v>25</v>
      </c>
      <c r="F59" s="67">
        <v>10</v>
      </c>
      <c r="G59" s="13">
        <f t="shared" si="0"/>
        <v>250</v>
      </c>
      <c r="H59" s="13">
        <f t="shared" si="1"/>
        <v>300</v>
      </c>
    </row>
    <row r="60" spans="1:8">
      <c r="A60" s="1" t="s">
        <v>736</v>
      </c>
      <c r="B60" s="1" t="s">
        <v>737</v>
      </c>
      <c r="C60" s="65" t="s">
        <v>15</v>
      </c>
      <c r="D60" s="15">
        <v>153.41999999999999</v>
      </c>
      <c r="E60" s="139">
        <f t="shared" si="11"/>
        <v>127.84999999999998</v>
      </c>
      <c r="F60" s="67">
        <v>14.48</v>
      </c>
      <c r="G60" s="13">
        <f t="shared" si="0"/>
        <v>1851.27</v>
      </c>
      <c r="H60" s="13">
        <f t="shared" si="1"/>
        <v>2221.52</v>
      </c>
    </row>
    <row r="61" spans="1:8" s="24" customFormat="1">
      <c r="A61" s="20" t="s">
        <v>738</v>
      </c>
      <c r="B61" s="20" t="s">
        <v>739</v>
      </c>
      <c r="C61" s="70"/>
      <c r="D61" s="23"/>
      <c r="E61" s="71"/>
      <c r="F61" s="23"/>
      <c r="G61" s="39">
        <f t="shared" si="0"/>
        <v>0</v>
      </c>
      <c r="H61" s="39">
        <f t="shared" si="1"/>
        <v>0</v>
      </c>
    </row>
    <row r="62" spans="1:8">
      <c r="A62" s="1" t="s">
        <v>740</v>
      </c>
      <c r="B62" s="1" t="s">
        <v>741</v>
      </c>
      <c r="C62" s="65" t="s">
        <v>23</v>
      </c>
      <c r="D62" s="15">
        <v>12</v>
      </c>
      <c r="E62" s="139">
        <f t="shared" ref="E62:E63" si="12">D62/6*5</f>
        <v>10</v>
      </c>
      <c r="F62" s="67">
        <v>48.5</v>
      </c>
      <c r="G62" s="13">
        <f t="shared" si="0"/>
        <v>485</v>
      </c>
      <c r="H62" s="13">
        <f t="shared" si="1"/>
        <v>582</v>
      </c>
    </row>
    <row r="63" spans="1:8" ht="26.25">
      <c r="A63" s="1" t="s">
        <v>742</v>
      </c>
      <c r="B63" s="1" t="s">
        <v>743</v>
      </c>
      <c r="C63" s="65" t="s">
        <v>23</v>
      </c>
      <c r="D63" s="15">
        <v>18</v>
      </c>
      <c r="E63" s="139">
        <f t="shared" si="12"/>
        <v>15</v>
      </c>
      <c r="F63" s="67">
        <v>62.62</v>
      </c>
      <c r="G63" s="13">
        <f t="shared" si="0"/>
        <v>939.3</v>
      </c>
      <c r="H63" s="13">
        <f t="shared" si="1"/>
        <v>1127.1600000000001</v>
      </c>
    </row>
    <row r="64" spans="1:8" s="24" customFormat="1">
      <c r="A64" s="20" t="s">
        <v>744</v>
      </c>
      <c r="B64" s="20" t="s">
        <v>745</v>
      </c>
      <c r="C64" s="70"/>
      <c r="D64" s="23"/>
      <c r="E64" s="71"/>
      <c r="F64" s="23"/>
      <c r="G64" s="39">
        <f t="shared" si="0"/>
        <v>0</v>
      </c>
      <c r="H64" s="39">
        <f t="shared" si="1"/>
        <v>0</v>
      </c>
    </row>
    <row r="65" spans="1:8">
      <c r="A65" s="1" t="s">
        <v>746</v>
      </c>
      <c r="B65" s="1" t="s">
        <v>747</v>
      </c>
      <c r="C65" s="65" t="s">
        <v>23</v>
      </c>
      <c r="D65" s="15">
        <v>6</v>
      </c>
      <c r="E65" s="139">
        <f>D65/6*5</f>
        <v>5</v>
      </c>
      <c r="F65" s="67">
        <v>31.61</v>
      </c>
      <c r="G65" s="13">
        <f t="shared" si="0"/>
        <v>158.05000000000001</v>
      </c>
      <c r="H65" s="13">
        <f t="shared" si="1"/>
        <v>189.66</v>
      </c>
    </row>
    <row r="66" spans="1:8" s="24" customFormat="1">
      <c r="A66" s="20" t="s">
        <v>748</v>
      </c>
      <c r="B66" s="20" t="s">
        <v>749</v>
      </c>
      <c r="C66" s="70"/>
      <c r="D66" s="23"/>
      <c r="E66" s="71"/>
      <c r="F66" s="23"/>
      <c r="G66" s="39">
        <f t="shared" si="0"/>
        <v>0</v>
      </c>
      <c r="H66" s="39">
        <f t="shared" si="1"/>
        <v>0</v>
      </c>
    </row>
    <row r="67" spans="1:8" ht="39">
      <c r="A67" s="1" t="s">
        <v>750</v>
      </c>
      <c r="B67" s="1" t="s">
        <v>751</v>
      </c>
      <c r="C67" s="65" t="s">
        <v>23</v>
      </c>
      <c r="D67" s="15">
        <v>6</v>
      </c>
      <c r="E67" s="139">
        <f t="shared" ref="E67:E68" si="13">D67/6*5</f>
        <v>5</v>
      </c>
      <c r="F67" s="67">
        <v>141.66</v>
      </c>
      <c r="G67" s="13">
        <f t="shared" si="0"/>
        <v>708.3</v>
      </c>
      <c r="H67" s="13">
        <f t="shared" si="1"/>
        <v>849.96</v>
      </c>
    </row>
    <row r="68" spans="1:8" ht="26.25">
      <c r="A68" s="1" t="s">
        <v>752</v>
      </c>
      <c r="B68" s="1" t="s">
        <v>753</v>
      </c>
      <c r="C68" s="65" t="s">
        <v>23</v>
      </c>
      <c r="D68" s="15">
        <v>6</v>
      </c>
      <c r="E68" s="139">
        <f t="shared" si="13"/>
        <v>5</v>
      </c>
      <c r="F68" s="67">
        <v>116.66</v>
      </c>
      <c r="G68" s="13">
        <f t="shared" si="0"/>
        <v>583.29999999999995</v>
      </c>
      <c r="H68" s="13">
        <f t="shared" si="1"/>
        <v>699.96</v>
      </c>
    </row>
    <row r="69" spans="1:8" s="24" customFormat="1">
      <c r="A69" s="20" t="s">
        <v>754</v>
      </c>
      <c r="B69" s="20" t="s">
        <v>755</v>
      </c>
      <c r="C69" s="70"/>
      <c r="D69" s="23"/>
      <c r="E69" s="71"/>
      <c r="F69" s="23"/>
      <c r="G69" s="39">
        <f t="shared" si="0"/>
        <v>0</v>
      </c>
      <c r="H69" s="39">
        <f t="shared" si="1"/>
        <v>0</v>
      </c>
    </row>
    <row r="70" spans="1:8" s="24" customFormat="1">
      <c r="A70" s="20" t="s">
        <v>756</v>
      </c>
      <c r="B70" s="20" t="s">
        <v>757</v>
      </c>
      <c r="C70" s="70"/>
      <c r="D70" s="23"/>
      <c r="E70" s="71"/>
      <c r="F70" s="23"/>
      <c r="G70" s="39">
        <f t="shared" si="0"/>
        <v>0</v>
      </c>
      <c r="H70" s="39">
        <f t="shared" si="1"/>
        <v>0</v>
      </c>
    </row>
    <row r="71" spans="1:8" ht="26.25">
      <c r="A71" s="1" t="s">
        <v>758</v>
      </c>
      <c r="B71" s="1" t="s">
        <v>759</v>
      </c>
      <c r="C71" s="65" t="s">
        <v>23</v>
      </c>
      <c r="D71" s="15">
        <v>6</v>
      </c>
      <c r="E71" s="139">
        <f>D71/6*5</f>
        <v>5</v>
      </c>
      <c r="F71" s="67">
        <v>35.81</v>
      </c>
      <c r="G71" s="13">
        <f t="shared" si="0"/>
        <v>179.05</v>
      </c>
      <c r="H71" s="13">
        <f t="shared" si="1"/>
        <v>214.86</v>
      </c>
    </row>
    <row r="72" spans="1:8" s="24" customFormat="1">
      <c r="A72" s="20" t="s">
        <v>760</v>
      </c>
      <c r="B72" s="20" t="s">
        <v>761</v>
      </c>
      <c r="C72" s="70"/>
      <c r="D72" s="23"/>
      <c r="E72" s="71"/>
      <c r="F72" s="23"/>
      <c r="G72" s="39">
        <f t="shared" si="0"/>
        <v>0</v>
      </c>
      <c r="H72" s="39">
        <f t="shared" si="1"/>
        <v>0</v>
      </c>
    </row>
    <row r="73" spans="1:8">
      <c r="A73" s="1" t="s">
        <v>762</v>
      </c>
      <c r="B73" s="1" t="s">
        <v>763</v>
      </c>
      <c r="C73" s="65" t="s">
        <v>23</v>
      </c>
      <c r="D73" s="15">
        <v>6</v>
      </c>
      <c r="E73" s="139">
        <f t="shared" ref="E73:E74" si="14">D73/6*5</f>
        <v>5</v>
      </c>
      <c r="F73" s="67">
        <v>635.07000000000005</v>
      </c>
      <c r="G73" s="13">
        <f t="shared" ref="G73:G136" si="15">ROUND(F73*E73,2)</f>
        <v>3175.35</v>
      </c>
      <c r="H73" s="13">
        <f t="shared" ref="H73:H136" si="16">ROUND(D73*F73,2)</f>
        <v>3810.42</v>
      </c>
    </row>
    <row r="74" spans="1:8">
      <c r="A74" s="1" t="s">
        <v>764</v>
      </c>
      <c r="B74" s="1" t="s">
        <v>765</v>
      </c>
      <c r="C74" s="65" t="s">
        <v>23</v>
      </c>
      <c r="D74" s="15">
        <v>6</v>
      </c>
      <c r="E74" s="139">
        <f t="shared" si="14"/>
        <v>5</v>
      </c>
      <c r="F74" s="67">
        <v>635.07000000000005</v>
      </c>
      <c r="G74" s="13">
        <f t="shared" si="15"/>
        <v>3175.35</v>
      </c>
      <c r="H74" s="13">
        <f t="shared" si="16"/>
        <v>3810.42</v>
      </c>
    </row>
    <row r="75" spans="1:8" s="24" customFormat="1">
      <c r="A75" s="20" t="s">
        <v>766</v>
      </c>
      <c r="B75" s="20" t="s">
        <v>723</v>
      </c>
      <c r="C75" s="70"/>
      <c r="D75" s="23"/>
      <c r="E75" s="71"/>
      <c r="F75" s="23"/>
      <c r="G75" s="39">
        <f t="shared" si="15"/>
        <v>0</v>
      </c>
      <c r="H75" s="39">
        <f t="shared" si="16"/>
        <v>0</v>
      </c>
    </row>
    <row r="76" spans="1:8" ht="26.25">
      <c r="A76" s="1" t="s">
        <v>767</v>
      </c>
      <c r="B76" s="1" t="s">
        <v>768</v>
      </c>
      <c r="C76" s="65" t="s">
        <v>23</v>
      </c>
      <c r="D76" s="15">
        <v>6</v>
      </c>
      <c r="E76" s="139">
        <f t="shared" ref="E76:E136" si="17">D76/6*5</f>
        <v>5</v>
      </c>
      <c r="F76" s="67">
        <v>11.13</v>
      </c>
      <c r="G76" s="13">
        <f t="shared" si="15"/>
        <v>55.65</v>
      </c>
      <c r="H76" s="13">
        <f t="shared" si="16"/>
        <v>66.78</v>
      </c>
    </row>
    <row r="77" spans="1:8" ht="26.25">
      <c r="A77" s="1" t="s">
        <v>769</v>
      </c>
      <c r="B77" s="1" t="s">
        <v>770</v>
      </c>
      <c r="C77" s="65" t="s">
        <v>23</v>
      </c>
      <c r="D77" s="15">
        <v>12</v>
      </c>
      <c r="E77" s="139">
        <f t="shared" si="17"/>
        <v>10</v>
      </c>
      <c r="F77" s="67">
        <v>12.67</v>
      </c>
      <c r="G77" s="13">
        <f t="shared" si="15"/>
        <v>126.7</v>
      </c>
      <c r="H77" s="13">
        <f t="shared" si="16"/>
        <v>152.04</v>
      </c>
    </row>
    <row r="78" spans="1:8" ht="26.25">
      <c r="A78" s="1" t="s">
        <v>771</v>
      </c>
      <c r="B78" s="1" t="s">
        <v>772</v>
      </c>
      <c r="C78" s="65" t="s">
        <v>23</v>
      </c>
      <c r="D78" s="15">
        <v>24</v>
      </c>
      <c r="E78" s="139">
        <f t="shared" si="17"/>
        <v>20</v>
      </c>
      <c r="F78" s="67">
        <v>11.95</v>
      </c>
      <c r="G78" s="13">
        <f t="shared" si="15"/>
        <v>239</v>
      </c>
      <c r="H78" s="13">
        <f t="shared" si="16"/>
        <v>286.8</v>
      </c>
    </row>
    <row r="79" spans="1:8" ht="26.25">
      <c r="A79" s="1" t="s">
        <v>773</v>
      </c>
      <c r="B79" s="1" t="s">
        <v>774</v>
      </c>
      <c r="C79" s="65" t="s">
        <v>23</v>
      </c>
      <c r="D79" s="15">
        <v>6</v>
      </c>
      <c r="E79" s="139">
        <f t="shared" si="17"/>
        <v>5</v>
      </c>
      <c r="F79" s="67">
        <v>24.41</v>
      </c>
      <c r="G79" s="13">
        <f t="shared" si="15"/>
        <v>122.05</v>
      </c>
      <c r="H79" s="13">
        <f t="shared" si="16"/>
        <v>146.46</v>
      </c>
    </row>
    <row r="80" spans="1:8" ht="26.25">
      <c r="A80" s="1" t="s">
        <v>775</v>
      </c>
      <c r="B80" s="1" t="s">
        <v>776</v>
      </c>
      <c r="C80" s="65" t="s">
        <v>23</v>
      </c>
      <c r="D80" s="15">
        <v>12</v>
      </c>
      <c r="E80" s="139">
        <f t="shared" si="17"/>
        <v>10</v>
      </c>
      <c r="F80" s="67">
        <v>15.78</v>
      </c>
      <c r="G80" s="13">
        <f t="shared" si="15"/>
        <v>157.80000000000001</v>
      </c>
      <c r="H80" s="13">
        <f t="shared" si="16"/>
        <v>189.36</v>
      </c>
    </row>
    <row r="81" spans="1:8" ht="26.25">
      <c r="A81" s="1" t="s">
        <v>777</v>
      </c>
      <c r="B81" s="1" t="s">
        <v>778</v>
      </c>
      <c r="C81" s="65" t="s">
        <v>23</v>
      </c>
      <c r="D81" s="15">
        <v>24</v>
      </c>
      <c r="E81" s="139">
        <f t="shared" si="17"/>
        <v>20</v>
      </c>
      <c r="F81" s="67">
        <v>9.9499999999999993</v>
      </c>
      <c r="G81" s="13">
        <f t="shared" si="15"/>
        <v>199</v>
      </c>
      <c r="H81" s="13">
        <f t="shared" si="16"/>
        <v>238.8</v>
      </c>
    </row>
    <row r="82" spans="1:8" ht="26.25">
      <c r="A82" s="1" t="s">
        <v>779</v>
      </c>
      <c r="B82" s="1" t="s">
        <v>780</v>
      </c>
      <c r="C82" s="65" t="s">
        <v>23</v>
      </c>
      <c r="D82" s="15">
        <v>6</v>
      </c>
      <c r="E82" s="139">
        <f t="shared" si="17"/>
        <v>5</v>
      </c>
      <c r="F82" s="67">
        <v>27.79</v>
      </c>
      <c r="G82" s="13">
        <f t="shared" si="15"/>
        <v>138.94999999999999</v>
      </c>
      <c r="H82" s="13">
        <f t="shared" si="16"/>
        <v>166.74</v>
      </c>
    </row>
    <row r="83" spans="1:8" ht="26.25">
      <c r="A83" s="1" t="s">
        <v>781</v>
      </c>
      <c r="B83" s="1" t="s">
        <v>782</v>
      </c>
      <c r="C83" s="65" t="s">
        <v>23</v>
      </c>
      <c r="D83" s="15">
        <v>6</v>
      </c>
      <c r="E83" s="139">
        <f t="shared" si="17"/>
        <v>5</v>
      </c>
      <c r="F83" s="67">
        <v>56.94</v>
      </c>
      <c r="G83" s="13">
        <f t="shared" si="15"/>
        <v>284.7</v>
      </c>
      <c r="H83" s="13">
        <f t="shared" si="16"/>
        <v>341.64</v>
      </c>
    </row>
    <row r="84" spans="1:8" ht="26.25">
      <c r="A84" s="1" t="s">
        <v>783</v>
      </c>
      <c r="B84" s="1" t="s">
        <v>784</v>
      </c>
      <c r="C84" s="65" t="s">
        <v>23</v>
      </c>
      <c r="D84" s="15">
        <v>6</v>
      </c>
      <c r="E84" s="139">
        <f t="shared" si="17"/>
        <v>5</v>
      </c>
      <c r="F84" s="67">
        <v>24.63</v>
      </c>
      <c r="G84" s="13">
        <f t="shared" si="15"/>
        <v>123.15</v>
      </c>
      <c r="H84" s="13">
        <f t="shared" si="16"/>
        <v>147.78</v>
      </c>
    </row>
    <row r="85" spans="1:8" ht="26.25">
      <c r="A85" s="1" t="s">
        <v>785</v>
      </c>
      <c r="B85" s="1" t="s">
        <v>786</v>
      </c>
      <c r="C85" s="65" t="s">
        <v>23</v>
      </c>
      <c r="D85" s="15">
        <v>6</v>
      </c>
      <c r="E85" s="139">
        <f t="shared" si="17"/>
        <v>5</v>
      </c>
      <c r="F85" s="67">
        <v>10.81</v>
      </c>
      <c r="G85" s="13">
        <f t="shared" si="15"/>
        <v>54.05</v>
      </c>
      <c r="H85" s="13">
        <f t="shared" si="16"/>
        <v>64.86</v>
      </c>
    </row>
    <row r="86" spans="1:8" ht="26.25">
      <c r="A86" s="1" t="s">
        <v>787</v>
      </c>
      <c r="B86" s="1" t="s">
        <v>788</v>
      </c>
      <c r="C86" s="65" t="s">
        <v>15</v>
      </c>
      <c r="D86" s="15">
        <v>24.66</v>
      </c>
      <c r="E86" s="139">
        <f t="shared" si="17"/>
        <v>20.55</v>
      </c>
      <c r="F86" s="67">
        <v>39.57</v>
      </c>
      <c r="G86" s="13">
        <f t="shared" si="15"/>
        <v>813.16</v>
      </c>
      <c r="H86" s="13">
        <f t="shared" si="16"/>
        <v>975.8</v>
      </c>
    </row>
    <row r="87" spans="1:8" ht="26.25">
      <c r="A87" s="1" t="s">
        <v>789</v>
      </c>
      <c r="B87" s="1" t="s">
        <v>790</v>
      </c>
      <c r="C87" s="65" t="s">
        <v>15</v>
      </c>
      <c r="D87" s="15">
        <v>12.72</v>
      </c>
      <c r="E87" s="139">
        <f t="shared" si="17"/>
        <v>10.600000000000001</v>
      </c>
      <c r="F87" s="67">
        <v>19.309999999999999</v>
      </c>
      <c r="G87" s="13">
        <f t="shared" si="15"/>
        <v>204.69</v>
      </c>
      <c r="H87" s="13">
        <f t="shared" si="16"/>
        <v>245.62</v>
      </c>
    </row>
    <row r="88" spans="1:8" ht="26.25">
      <c r="A88" s="1" t="s">
        <v>791</v>
      </c>
      <c r="B88" s="1" t="s">
        <v>792</v>
      </c>
      <c r="C88" s="65" t="s">
        <v>15</v>
      </c>
      <c r="D88" s="15">
        <v>36.72</v>
      </c>
      <c r="E88" s="139">
        <f t="shared" si="17"/>
        <v>30.6</v>
      </c>
      <c r="F88" s="67">
        <v>23.33</v>
      </c>
      <c r="G88" s="13">
        <f t="shared" si="15"/>
        <v>713.9</v>
      </c>
      <c r="H88" s="13">
        <f t="shared" si="16"/>
        <v>856.68</v>
      </c>
    </row>
    <row r="89" spans="1:8" s="24" customFormat="1">
      <c r="A89" s="20" t="s">
        <v>793</v>
      </c>
      <c r="B89" s="20" t="s">
        <v>794</v>
      </c>
      <c r="C89" s="70"/>
      <c r="D89" s="23"/>
      <c r="E89" s="23"/>
      <c r="F89" s="23"/>
      <c r="G89" s="23"/>
      <c r="H89" s="23"/>
    </row>
    <row r="90" spans="1:8" ht="39">
      <c r="A90" s="1" t="s">
        <v>795</v>
      </c>
      <c r="B90" s="1" t="s">
        <v>796</v>
      </c>
      <c r="C90" s="65" t="s">
        <v>23</v>
      </c>
      <c r="D90" s="15">
        <v>6</v>
      </c>
      <c r="E90" s="139">
        <f t="shared" si="17"/>
        <v>5</v>
      </c>
      <c r="F90" s="67">
        <v>1810.18</v>
      </c>
      <c r="G90" s="13">
        <f t="shared" si="15"/>
        <v>9050.9</v>
      </c>
      <c r="H90" s="13">
        <f t="shared" si="16"/>
        <v>10861.08</v>
      </c>
    </row>
    <row r="91" spans="1:8" ht="26.25">
      <c r="A91" s="1" t="s">
        <v>797</v>
      </c>
      <c r="B91" s="1" t="s">
        <v>798</v>
      </c>
      <c r="C91" s="65" t="s">
        <v>23</v>
      </c>
      <c r="D91" s="15">
        <v>6</v>
      </c>
      <c r="E91" s="139">
        <f t="shared" si="17"/>
        <v>5</v>
      </c>
      <c r="F91" s="67">
        <v>2282.44</v>
      </c>
      <c r="G91" s="13">
        <f t="shared" si="15"/>
        <v>11412.2</v>
      </c>
      <c r="H91" s="13">
        <f t="shared" si="16"/>
        <v>13694.64</v>
      </c>
    </row>
    <row r="92" spans="1:8" s="24" customFormat="1">
      <c r="A92" s="20" t="s">
        <v>799</v>
      </c>
      <c r="B92" s="20" t="s">
        <v>800</v>
      </c>
      <c r="C92" s="70"/>
      <c r="D92" s="23"/>
      <c r="E92" s="23"/>
      <c r="F92" s="23"/>
      <c r="G92" s="23"/>
      <c r="H92" s="23"/>
    </row>
    <row r="93" spans="1:8" s="24" customFormat="1">
      <c r="A93" s="20" t="s">
        <v>801</v>
      </c>
      <c r="B93" s="20" t="s">
        <v>802</v>
      </c>
      <c r="C93" s="70"/>
      <c r="D93" s="23"/>
      <c r="E93" s="23"/>
      <c r="F93" s="23"/>
      <c r="G93" s="23"/>
      <c r="H93" s="23"/>
    </row>
    <row r="94" spans="1:8">
      <c r="A94" s="1" t="s">
        <v>803</v>
      </c>
      <c r="B94" s="1" t="s">
        <v>804</v>
      </c>
      <c r="C94" s="65" t="s">
        <v>15</v>
      </c>
      <c r="D94" s="15">
        <v>72</v>
      </c>
      <c r="E94" s="139">
        <f t="shared" si="17"/>
        <v>60</v>
      </c>
      <c r="F94" s="67">
        <v>5.99</v>
      </c>
      <c r="G94" s="13">
        <f t="shared" si="15"/>
        <v>359.4</v>
      </c>
      <c r="H94" s="13">
        <f t="shared" si="16"/>
        <v>431.28</v>
      </c>
    </row>
    <row r="95" spans="1:8">
      <c r="A95" s="1" t="s">
        <v>805</v>
      </c>
      <c r="B95" s="1" t="s">
        <v>806</v>
      </c>
      <c r="C95" s="65" t="s">
        <v>15</v>
      </c>
      <c r="D95" s="15">
        <v>67.14</v>
      </c>
      <c r="E95" s="139">
        <f t="shared" si="17"/>
        <v>55.949999999999996</v>
      </c>
      <c r="F95" s="67">
        <v>21.5</v>
      </c>
      <c r="G95" s="13">
        <f t="shared" si="15"/>
        <v>1202.93</v>
      </c>
      <c r="H95" s="13">
        <f t="shared" si="16"/>
        <v>1443.51</v>
      </c>
    </row>
    <row r="96" spans="1:8" ht="26.25">
      <c r="A96" s="1" t="s">
        <v>807</v>
      </c>
      <c r="B96" s="1" t="s">
        <v>808</v>
      </c>
      <c r="C96" s="65" t="s">
        <v>23</v>
      </c>
      <c r="D96" s="15">
        <v>6</v>
      </c>
      <c r="E96" s="139">
        <f t="shared" si="17"/>
        <v>5</v>
      </c>
      <c r="F96" s="67">
        <v>12.73</v>
      </c>
      <c r="G96" s="13">
        <f t="shared" si="15"/>
        <v>63.65</v>
      </c>
      <c r="H96" s="13">
        <f t="shared" si="16"/>
        <v>76.38</v>
      </c>
    </row>
    <row r="97" spans="1:8" s="24" customFormat="1">
      <c r="A97" s="20" t="s">
        <v>809</v>
      </c>
      <c r="B97" s="20" t="s">
        <v>810</v>
      </c>
      <c r="C97" s="70"/>
      <c r="D97" s="23"/>
      <c r="E97" s="23"/>
      <c r="F97" s="23"/>
      <c r="G97" s="23"/>
      <c r="H97" s="23"/>
    </row>
    <row r="98" spans="1:8">
      <c r="A98" s="1" t="s">
        <v>811</v>
      </c>
      <c r="B98" s="1" t="s">
        <v>812</v>
      </c>
      <c r="C98" s="65" t="s">
        <v>15</v>
      </c>
      <c r="D98" s="15">
        <v>10.8</v>
      </c>
      <c r="E98" s="139">
        <f t="shared" si="17"/>
        <v>9</v>
      </c>
      <c r="F98" s="67">
        <v>6.39</v>
      </c>
      <c r="G98" s="13">
        <f t="shared" si="15"/>
        <v>57.51</v>
      </c>
      <c r="H98" s="13">
        <f t="shared" si="16"/>
        <v>69.010000000000005</v>
      </c>
    </row>
    <row r="99" spans="1:8">
      <c r="A99" s="1" t="s">
        <v>813</v>
      </c>
      <c r="B99" s="1" t="s">
        <v>814</v>
      </c>
      <c r="C99" s="65" t="s">
        <v>15</v>
      </c>
      <c r="D99" s="15">
        <v>416.04</v>
      </c>
      <c r="E99" s="139">
        <f t="shared" si="17"/>
        <v>346.70000000000005</v>
      </c>
      <c r="F99" s="67">
        <v>6.39</v>
      </c>
      <c r="G99" s="13">
        <f t="shared" si="15"/>
        <v>2215.41</v>
      </c>
      <c r="H99" s="13">
        <f t="shared" si="16"/>
        <v>2658.5</v>
      </c>
    </row>
    <row r="100" spans="1:8">
      <c r="A100" s="1" t="s">
        <v>815</v>
      </c>
      <c r="B100" s="1" t="s">
        <v>816</v>
      </c>
      <c r="C100" s="65" t="s">
        <v>15</v>
      </c>
      <c r="D100" s="15">
        <v>134.28</v>
      </c>
      <c r="E100" s="139">
        <f t="shared" si="17"/>
        <v>111.89999999999999</v>
      </c>
      <c r="F100" s="67">
        <v>8.1</v>
      </c>
      <c r="G100" s="13">
        <f t="shared" si="15"/>
        <v>906.39</v>
      </c>
      <c r="H100" s="13">
        <f t="shared" si="16"/>
        <v>1087.67</v>
      </c>
    </row>
    <row r="101" spans="1:8">
      <c r="A101" s="1" t="s">
        <v>817</v>
      </c>
      <c r="B101" s="1" t="s">
        <v>818</v>
      </c>
      <c r="C101" s="65" t="s">
        <v>15</v>
      </c>
      <c r="D101" s="15">
        <v>3</v>
      </c>
      <c r="E101" s="139">
        <f t="shared" si="17"/>
        <v>2.5</v>
      </c>
      <c r="F101" s="67">
        <v>11.4</v>
      </c>
      <c r="G101" s="13">
        <f t="shared" si="15"/>
        <v>28.5</v>
      </c>
      <c r="H101" s="13">
        <f t="shared" si="16"/>
        <v>34.200000000000003</v>
      </c>
    </row>
    <row r="102" spans="1:8" s="24" customFormat="1">
      <c r="A102" s="20" t="s">
        <v>819</v>
      </c>
      <c r="B102" s="20" t="s">
        <v>820</v>
      </c>
      <c r="C102" s="70"/>
      <c r="D102" s="23"/>
      <c r="E102" s="23"/>
      <c r="F102" s="23"/>
      <c r="G102" s="23"/>
      <c r="H102" s="23"/>
    </row>
    <row r="103" spans="1:8" ht="26.25">
      <c r="A103" s="1" t="s">
        <v>821</v>
      </c>
      <c r="B103" s="1" t="s">
        <v>822</v>
      </c>
      <c r="C103" s="65" t="s">
        <v>23</v>
      </c>
      <c r="D103" s="15">
        <v>12</v>
      </c>
      <c r="E103" s="139">
        <f t="shared" si="17"/>
        <v>10</v>
      </c>
      <c r="F103" s="67">
        <v>18.5</v>
      </c>
      <c r="G103" s="13">
        <f t="shared" si="15"/>
        <v>185</v>
      </c>
      <c r="H103" s="13">
        <f t="shared" si="16"/>
        <v>222</v>
      </c>
    </row>
    <row r="104" spans="1:8" s="24" customFormat="1">
      <c r="A104" s="20" t="s">
        <v>823</v>
      </c>
      <c r="B104" s="20" t="s">
        <v>824</v>
      </c>
      <c r="C104" s="70"/>
      <c r="D104" s="23"/>
      <c r="E104" s="23"/>
      <c r="F104" s="23"/>
      <c r="G104" s="23"/>
      <c r="H104" s="23"/>
    </row>
    <row r="105" spans="1:8" ht="39">
      <c r="A105" s="1" t="s">
        <v>825</v>
      </c>
      <c r="B105" s="1" t="s">
        <v>826</v>
      </c>
      <c r="C105" s="65" t="s">
        <v>23</v>
      </c>
      <c r="D105" s="15">
        <v>6</v>
      </c>
      <c r="E105" s="139">
        <f t="shared" si="17"/>
        <v>5</v>
      </c>
      <c r="F105" s="67">
        <v>57.28</v>
      </c>
      <c r="G105" s="13">
        <f t="shared" si="15"/>
        <v>286.39999999999998</v>
      </c>
      <c r="H105" s="13">
        <f t="shared" si="16"/>
        <v>343.68</v>
      </c>
    </row>
    <row r="106" spans="1:8">
      <c r="A106" s="1" t="s">
        <v>827</v>
      </c>
      <c r="B106" s="1" t="s">
        <v>828</v>
      </c>
      <c r="C106" s="65" t="s">
        <v>23</v>
      </c>
      <c r="D106" s="15">
        <v>6</v>
      </c>
      <c r="E106" s="139">
        <f t="shared" si="17"/>
        <v>5</v>
      </c>
      <c r="F106" s="67">
        <v>254.58</v>
      </c>
      <c r="G106" s="13">
        <f t="shared" si="15"/>
        <v>1272.9000000000001</v>
      </c>
      <c r="H106" s="13">
        <f t="shared" si="16"/>
        <v>1527.48</v>
      </c>
    </row>
    <row r="107" spans="1:8" s="24" customFormat="1">
      <c r="A107" s="20" t="s">
        <v>829</v>
      </c>
      <c r="B107" s="20" t="s">
        <v>830</v>
      </c>
      <c r="C107" s="70"/>
      <c r="D107" s="23"/>
      <c r="E107" s="23"/>
      <c r="F107" s="23"/>
      <c r="G107" s="23"/>
      <c r="H107" s="23"/>
    </row>
    <row r="108" spans="1:8">
      <c r="A108" s="1" t="s">
        <v>831</v>
      </c>
      <c r="B108" s="1" t="s">
        <v>832</v>
      </c>
      <c r="C108" s="65" t="s">
        <v>23</v>
      </c>
      <c r="D108" s="15">
        <v>24</v>
      </c>
      <c r="E108" s="139">
        <f t="shared" si="17"/>
        <v>20</v>
      </c>
      <c r="F108" s="67">
        <v>18.48</v>
      </c>
      <c r="G108" s="13">
        <f t="shared" si="15"/>
        <v>369.6</v>
      </c>
      <c r="H108" s="13">
        <f t="shared" si="16"/>
        <v>443.52</v>
      </c>
    </row>
    <row r="109" spans="1:8" ht="26.25">
      <c r="A109" s="1" t="s">
        <v>833</v>
      </c>
      <c r="B109" s="1" t="s">
        <v>834</v>
      </c>
      <c r="C109" s="65" t="s">
        <v>23</v>
      </c>
      <c r="D109" s="15">
        <v>6</v>
      </c>
      <c r="E109" s="139">
        <f t="shared" si="17"/>
        <v>5</v>
      </c>
      <c r="F109" s="67">
        <v>32.96</v>
      </c>
      <c r="G109" s="13">
        <f t="shared" si="15"/>
        <v>164.8</v>
      </c>
      <c r="H109" s="13">
        <f t="shared" si="16"/>
        <v>197.76</v>
      </c>
    </row>
    <row r="110" spans="1:8">
      <c r="A110" s="1" t="s">
        <v>835</v>
      </c>
      <c r="B110" s="1" t="s">
        <v>836</v>
      </c>
      <c r="C110" s="65" t="s">
        <v>23</v>
      </c>
      <c r="D110" s="15">
        <v>24</v>
      </c>
      <c r="E110" s="139">
        <f t="shared" si="17"/>
        <v>20</v>
      </c>
      <c r="F110" s="67">
        <v>20.69</v>
      </c>
      <c r="G110" s="13">
        <f t="shared" si="15"/>
        <v>413.8</v>
      </c>
      <c r="H110" s="13">
        <f t="shared" si="16"/>
        <v>496.56</v>
      </c>
    </row>
    <row r="111" spans="1:8" s="24" customFormat="1">
      <c r="A111" s="20" t="s">
        <v>837</v>
      </c>
      <c r="B111" s="20" t="s">
        <v>838</v>
      </c>
      <c r="C111" s="70"/>
      <c r="D111" s="23"/>
      <c r="E111" s="23"/>
      <c r="F111" s="23"/>
      <c r="G111" s="23"/>
      <c r="H111" s="23"/>
    </row>
    <row r="112" spans="1:8" ht="26.25">
      <c r="A112" s="1" t="s">
        <v>839</v>
      </c>
      <c r="B112" s="1" t="s">
        <v>840</v>
      </c>
      <c r="C112" s="65" t="s">
        <v>23</v>
      </c>
      <c r="D112" s="15">
        <v>6</v>
      </c>
      <c r="E112" s="139">
        <f t="shared" si="17"/>
        <v>5</v>
      </c>
      <c r="F112" s="67">
        <v>26.7</v>
      </c>
      <c r="G112" s="13">
        <f t="shared" si="15"/>
        <v>133.5</v>
      </c>
      <c r="H112" s="13">
        <f t="shared" si="16"/>
        <v>160.19999999999999</v>
      </c>
    </row>
    <row r="113" spans="1:8">
      <c r="A113" s="1" t="s">
        <v>841</v>
      </c>
      <c r="B113" s="1" t="s">
        <v>842</v>
      </c>
      <c r="C113" s="65" t="s">
        <v>23</v>
      </c>
      <c r="D113" s="15">
        <v>6</v>
      </c>
      <c r="E113" s="139">
        <f t="shared" si="17"/>
        <v>5</v>
      </c>
      <c r="F113" s="67">
        <v>301.14999999999998</v>
      </c>
      <c r="G113" s="13">
        <f t="shared" si="15"/>
        <v>1505.75</v>
      </c>
      <c r="H113" s="13">
        <f t="shared" si="16"/>
        <v>1806.9</v>
      </c>
    </row>
    <row r="114" spans="1:8" s="24" customFormat="1">
      <c r="A114" s="20" t="s">
        <v>843</v>
      </c>
      <c r="B114" s="20" t="s">
        <v>156</v>
      </c>
      <c r="C114" s="70"/>
      <c r="D114" s="23"/>
      <c r="E114" s="23"/>
      <c r="F114" s="23"/>
      <c r="G114" s="23"/>
      <c r="H114" s="23"/>
    </row>
    <row r="115" spans="1:8" ht="26.25">
      <c r="A115" s="1" t="s">
        <v>844</v>
      </c>
      <c r="B115" s="1" t="s">
        <v>845</v>
      </c>
      <c r="C115" s="65" t="s">
        <v>23</v>
      </c>
      <c r="D115" s="15">
        <v>6</v>
      </c>
      <c r="E115" s="139">
        <f t="shared" si="17"/>
        <v>5</v>
      </c>
      <c r="F115" s="67">
        <v>1002.53</v>
      </c>
      <c r="G115" s="13">
        <f t="shared" si="15"/>
        <v>5012.6499999999996</v>
      </c>
      <c r="H115" s="13">
        <f t="shared" si="16"/>
        <v>6015.18</v>
      </c>
    </row>
    <row r="116" spans="1:8">
      <c r="A116" s="1" t="s">
        <v>846</v>
      </c>
      <c r="B116" s="1" t="s">
        <v>847</v>
      </c>
      <c r="C116" s="65" t="s">
        <v>848</v>
      </c>
      <c r="D116" s="15">
        <v>5.16</v>
      </c>
      <c r="E116" s="139">
        <f t="shared" si="17"/>
        <v>4.3</v>
      </c>
      <c r="F116" s="67">
        <v>4.21</v>
      </c>
      <c r="G116" s="13">
        <f t="shared" si="15"/>
        <v>18.100000000000001</v>
      </c>
      <c r="H116" s="13">
        <f t="shared" si="16"/>
        <v>21.72</v>
      </c>
    </row>
    <row r="117" spans="1:8" ht="26.25">
      <c r="A117" s="1" t="s">
        <v>849</v>
      </c>
      <c r="B117" s="1" t="s">
        <v>850</v>
      </c>
      <c r="C117" s="65" t="s">
        <v>23</v>
      </c>
      <c r="D117" s="15">
        <v>6</v>
      </c>
      <c r="E117" s="139">
        <f t="shared" si="17"/>
        <v>5</v>
      </c>
      <c r="F117" s="67">
        <v>143.38999999999999</v>
      </c>
      <c r="G117" s="13">
        <f t="shared" si="15"/>
        <v>716.95</v>
      </c>
      <c r="H117" s="13">
        <f t="shared" si="16"/>
        <v>860.34</v>
      </c>
    </row>
    <row r="118" spans="1:8">
      <c r="A118" s="1" t="s">
        <v>851</v>
      </c>
      <c r="B118" s="1" t="s">
        <v>852</v>
      </c>
      <c r="C118" s="65" t="s">
        <v>23</v>
      </c>
      <c r="D118" s="15">
        <v>36</v>
      </c>
      <c r="E118" s="139">
        <f t="shared" si="17"/>
        <v>30</v>
      </c>
      <c r="F118" s="67">
        <v>6.69</v>
      </c>
      <c r="G118" s="13">
        <f t="shared" si="15"/>
        <v>200.7</v>
      </c>
      <c r="H118" s="13">
        <f t="shared" si="16"/>
        <v>240.84</v>
      </c>
    </row>
    <row r="119" spans="1:8" s="24" customFormat="1">
      <c r="A119" s="20" t="s">
        <v>853</v>
      </c>
      <c r="B119" s="20" t="s">
        <v>854</v>
      </c>
      <c r="C119" s="70"/>
      <c r="D119" s="23"/>
      <c r="E119" s="23"/>
      <c r="F119" s="23"/>
      <c r="G119" s="23"/>
      <c r="H119" s="23"/>
    </row>
    <row r="120" spans="1:8" ht="51.75">
      <c r="A120" s="1" t="s">
        <v>855</v>
      </c>
      <c r="B120" s="1" t="s">
        <v>856</v>
      </c>
      <c r="C120" s="65" t="s">
        <v>23</v>
      </c>
      <c r="D120" s="15">
        <v>6</v>
      </c>
      <c r="E120" s="139">
        <f t="shared" si="17"/>
        <v>5</v>
      </c>
      <c r="F120" s="67">
        <v>450.91</v>
      </c>
      <c r="G120" s="13">
        <f t="shared" si="15"/>
        <v>2254.5500000000002</v>
      </c>
      <c r="H120" s="13">
        <f t="shared" si="16"/>
        <v>2705.46</v>
      </c>
    </row>
    <row r="121" spans="1:8" ht="39">
      <c r="A121" s="1" t="s">
        <v>857</v>
      </c>
      <c r="B121" s="1" t="s">
        <v>858</v>
      </c>
      <c r="C121" s="65" t="s">
        <v>23</v>
      </c>
      <c r="D121" s="15">
        <v>6</v>
      </c>
      <c r="E121" s="139">
        <f t="shared" si="17"/>
        <v>5</v>
      </c>
      <c r="F121" s="67">
        <v>237.2</v>
      </c>
      <c r="G121" s="13">
        <f t="shared" si="15"/>
        <v>1186</v>
      </c>
      <c r="H121" s="13">
        <f t="shared" si="16"/>
        <v>1423.2</v>
      </c>
    </row>
    <row r="122" spans="1:8" ht="26.25">
      <c r="A122" s="1" t="s">
        <v>859</v>
      </c>
      <c r="B122" s="1" t="s">
        <v>860</v>
      </c>
      <c r="C122" s="65" t="s">
        <v>23</v>
      </c>
      <c r="D122" s="15">
        <v>6</v>
      </c>
      <c r="E122" s="139">
        <f t="shared" si="17"/>
        <v>5</v>
      </c>
      <c r="F122" s="67">
        <v>393.99</v>
      </c>
      <c r="G122" s="13">
        <f t="shared" si="15"/>
        <v>1969.95</v>
      </c>
      <c r="H122" s="13">
        <f t="shared" si="16"/>
        <v>2363.94</v>
      </c>
    </row>
    <row r="123" spans="1:8" ht="39">
      <c r="A123" s="1" t="s">
        <v>861</v>
      </c>
      <c r="B123" s="1" t="s">
        <v>862</v>
      </c>
      <c r="C123" s="65" t="s">
        <v>23</v>
      </c>
      <c r="D123" s="15">
        <v>6</v>
      </c>
      <c r="E123" s="139">
        <f t="shared" si="17"/>
        <v>5</v>
      </c>
      <c r="F123" s="67">
        <v>283.73</v>
      </c>
      <c r="G123" s="13">
        <f t="shared" si="15"/>
        <v>1418.65</v>
      </c>
      <c r="H123" s="13">
        <f t="shared" si="16"/>
        <v>1702.38</v>
      </c>
    </row>
    <row r="124" spans="1:8" ht="26.25">
      <c r="A124" s="1" t="s">
        <v>863</v>
      </c>
      <c r="B124" s="1" t="s">
        <v>864</v>
      </c>
      <c r="C124" s="65" t="s">
        <v>23</v>
      </c>
      <c r="D124" s="15">
        <v>6</v>
      </c>
      <c r="E124" s="139">
        <f t="shared" si="17"/>
        <v>5</v>
      </c>
      <c r="F124" s="67">
        <v>20.89</v>
      </c>
      <c r="G124" s="13">
        <f t="shared" si="15"/>
        <v>104.45</v>
      </c>
      <c r="H124" s="13">
        <f t="shared" si="16"/>
        <v>125.34</v>
      </c>
    </row>
    <row r="125" spans="1:8">
      <c r="A125" s="1" t="s">
        <v>865</v>
      </c>
      <c r="B125" s="1" t="s">
        <v>866</v>
      </c>
      <c r="C125" s="65" t="s">
        <v>23</v>
      </c>
      <c r="D125" s="15">
        <v>6</v>
      </c>
      <c r="E125" s="139">
        <f t="shared" si="17"/>
        <v>5</v>
      </c>
      <c r="F125" s="67">
        <v>31.08</v>
      </c>
      <c r="G125" s="13">
        <f t="shared" si="15"/>
        <v>155.4</v>
      </c>
      <c r="H125" s="13">
        <f t="shared" si="16"/>
        <v>186.48</v>
      </c>
    </row>
    <row r="126" spans="1:8">
      <c r="A126" s="1" t="s">
        <v>867</v>
      </c>
      <c r="B126" s="1" t="s">
        <v>868</v>
      </c>
      <c r="C126" s="65" t="s">
        <v>23</v>
      </c>
      <c r="D126" s="15">
        <v>6</v>
      </c>
      <c r="E126" s="139">
        <f t="shared" si="17"/>
        <v>5</v>
      </c>
      <c r="F126" s="67">
        <v>56.01</v>
      </c>
      <c r="G126" s="13">
        <f t="shared" si="15"/>
        <v>280.05</v>
      </c>
      <c r="H126" s="13">
        <f t="shared" si="16"/>
        <v>336.06</v>
      </c>
    </row>
    <row r="127" spans="1:8">
      <c r="A127" s="1" t="s">
        <v>869</v>
      </c>
      <c r="B127" s="1" t="s">
        <v>870</v>
      </c>
      <c r="C127" s="65" t="s">
        <v>23</v>
      </c>
      <c r="D127" s="15">
        <v>6</v>
      </c>
      <c r="E127" s="139">
        <f t="shared" si="17"/>
        <v>5</v>
      </c>
      <c r="F127" s="67">
        <v>16.72</v>
      </c>
      <c r="G127" s="13">
        <f t="shared" si="15"/>
        <v>83.6</v>
      </c>
      <c r="H127" s="13">
        <f t="shared" si="16"/>
        <v>100.32</v>
      </c>
    </row>
    <row r="128" spans="1:8" s="24" customFormat="1">
      <c r="A128" s="20" t="s">
        <v>871</v>
      </c>
      <c r="B128" s="20" t="s">
        <v>872</v>
      </c>
      <c r="C128" s="70"/>
      <c r="D128" s="23"/>
      <c r="E128" s="23"/>
      <c r="F128" s="23"/>
      <c r="G128" s="23"/>
      <c r="H128" s="23"/>
    </row>
    <row r="129" spans="1:8" ht="26.25">
      <c r="A129" s="1" t="s">
        <v>873</v>
      </c>
      <c r="B129" s="1" t="s">
        <v>874</v>
      </c>
      <c r="C129" s="65" t="s">
        <v>12</v>
      </c>
      <c r="D129" s="15">
        <v>723.12</v>
      </c>
      <c r="E129" s="139">
        <f t="shared" si="17"/>
        <v>602.6</v>
      </c>
      <c r="F129" s="67">
        <v>13.9</v>
      </c>
      <c r="G129" s="13">
        <f t="shared" si="15"/>
        <v>8376.14</v>
      </c>
      <c r="H129" s="13">
        <f t="shared" si="16"/>
        <v>10051.370000000001</v>
      </c>
    </row>
    <row r="130" spans="1:8" ht="39">
      <c r="A130" s="1" t="s">
        <v>875</v>
      </c>
      <c r="B130" s="1" t="s">
        <v>876</v>
      </c>
      <c r="C130" s="65" t="s">
        <v>12</v>
      </c>
      <c r="D130" s="15">
        <v>112.38</v>
      </c>
      <c r="E130" s="139">
        <f t="shared" si="17"/>
        <v>93.65</v>
      </c>
      <c r="F130" s="67">
        <v>26.93</v>
      </c>
      <c r="G130" s="13">
        <f t="shared" si="15"/>
        <v>2521.9899999999998</v>
      </c>
      <c r="H130" s="13">
        <f t="shared" si="16"/>
        <v>3026.39</v>
      </c>
    </row>
    <row r="131" spans="1:8" s="24" customFormat="1">
      <c r="A131" s="20" t="s">
        <v>877</v>
      </c>
      <c r="B131" s="20" t="s">
        <v>878</v>
      </c>
      <c r="C131" s="70"/>
      <c r="D131" s="23"/>
      <c r="E131" s="23"/>
      <c r="F131" s="23"/>
      <c r="G131" s="23"/>
      <c r="H131" s="23"/>
    </row>
    <row r="132" spans="1:8" ht="26.25">
      <c r="A132" s="1" t="s">
        <v>879</v>
      </c>
      <c r="B132" s="1" t="s">
        <v>874</v>
      </c>
      <c r="C132" s="65" t="s">
        <v>12</v>
      </c>
      <c r="D132" s="15">
        <v>475.8</v>
      </c>
      <c r="E132" s="139">
        <f t="shared" si="17"/>
        <v>396.5</v>
      </c>
      <c r="F132" s="67">
        <v>13.9</v>
      </c>
      <c r="G132" s="13">
        <f t="shared" si="15"/>
        <v>5511.35</v>
      </c>
      <c r="H132" s="13">
        <f t="shared" si="16"/>
        <v>6613.62</v>
      </c>
    </row>
    <row r="133" spans="1:8" s="24" customFormat="1">
      <c r="A133" s="20" t="s">
        <v>880</v>
      </c>
      <c r="B133" s="20" t="s">
        <v>156</v>
      </c>
      <c r="C133" s="70"/>
      <c r="D133" s="23"/>
      <c r="E133" s="23"/>
      <c r="F133" s="23"/>
      <c r="G133" s="23"/>
      <c r="H133" s="23"/>
    </row>
    <row r="134" spans="1:8" ht="26.25">
      <c r="A134" s="1" t="s">
        <v>881</v>
      </c>
      <c r="B134" s="1" t="s">
        <v>882</v>
      </c>
      <c r="C134" s="65" t="s">
        <v>23</v>
      </c>
      <c r="D134" s="15">
        <v>6</v>
      </c>
      <c r="E134" s="139"/>
      <c r="F134" s="67">
        <v>87.09</v>
      </c>
      <c r="G134" s="13">
        <f t="shared" si="15"/>
        <v>0</v>
      </c>
      <c r="H134" s="13">
        <f t="shared" si="16"/>
        <v>522.54</v>
      </c>
    </row>
    <row r="135" spans="1:8" s="24" customFormat="1">
      <c r="A135" s="20" t="s">
        <v>883</v>
      </c>
      <c r="B135" s="20" t="s">
        <v>884</v>
      </c>
      <c r="C135" s="70"/>
      <c r="D135" s="23"/>
      <c r="E135" s="23"/>
      <c r="F135" s="23"/>
      <c r="G135" s="23"/>
      <c r="H135" s="23"/>
    </row>
    <row r="136" spans="1:8">
      <c r="A136" s="1" t="s">
        <v>885</v>
      </c>
      <c r="B136" s="1" t="s">
        <v>168</v>
      </c>
      <c r="C136" s="65" t="s">
        <v>12</v>
      </c>
      <c r="D136" s="15">
        <v>211.98</v>
      </c>
      <c r="E136" s="139">
        <f t="shared" si="17"/>
        <v>176.64999999999998</v>
      </c>
      <c r="F136" s="67">
        <v>2.0499999999999998</v>
      </c>
      <c r="G136" s="13">
        <f t="shared" si="15"/>
        <v>362.13</v>
      </c>
      <c r="H136" s="13">
        <f t="shared" si="16"/>
        <v>434.56</v>
      </c>
    </row>
    <row r="137" spans="1:8">
      <c r="A137" s="7"/>
      <c r="B137" s="8" t="s">
        <v>248</v>
      </c>
      <c r="C137" s="16"/>
      <c r="D137" s="227" t="s">
        <v>903</v>
      </c>
      <c r="E137" s="228"/>
      <c r="F137" s="135">
        <f>G137/H137</f>
        <v>0.83193311006032367</v>
      </c>
      <c r="G137" s="53">
        <f>G6</f>
        <v>258726.5799999999</v>
      </c>
      <c r="H137" s="53">
        <f>H6</f>
        <v>310994.45000000007</v>
      </c>
    </row>
  </sheetData>
  <mergeCells count="15">
    <mergeCell ref="D137:E137"/>
    <mergeCell ref="F4:F5"/>
    <mergeCell ref="G4:G5"/>
    <mergeCell ref="H4:H5"/>
    <mergeCell ref="A6:F6"/>
    <mergeCell ref="A4:A5"/>
    <mergeCell ref="B4:B5"/>
    <mergeCell ref="C4:C5"/>
    <mergeCell ref="D4:D5"/>
    <mergeCell ref="E4:E5"/>
    <mergeCell ref="A1:B2"/>
    <mergeCell ref="C1:F1"/>
    <mergeCell ref="G1:H3"/>
    <mergeCell ref="C2:F3"/>
    <mergeCell ref="A3:B3"/>
  </mergeCells>
  <pageMargins left="0.511811024" right="0.511811024" top="0.78740157499999996" bottom="0.78740157499999996" header="0.31496062000000002" footer="0.31496062000000002"/>
  <pageSetup paperSize="9" scale="16" orientation="landscape" horizontalDpi="360" verticalDpi="360" r:id="rId1"/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view="pageBreakPreview" topLeftCell="A19" zoomScaleNormal="100" zoomScaleSheetLayoutView="100" workbookViewId="0">
      <selection activeCell="B28" sqref="B28"/>
    </sheetView>
  </sheetViews>
  <sheetFormatPr defaultColWidth="9.140625" defaultRowHeight="15"/>
  <cols>
    <col min="1" max="1" width="9.5703125" style="9" customWidth="1"/>
    <col min="2" max="2" width="55.7109375" style="10" customWidth="1"/>
    <col min="3" max="3" width="8" style="18" customWidth="1"/>
    <col min="4" max="5" width="12.5703125" style="19" customWidth="1"/>
    <col min="6" max="6" width="12.28515625" style="50" bestFit="1" customWidth="1"/>
    <col min="7" max="7" width="17.85546875" style="50" bestFit="1" customWidth="1"/>
    <col min="8" max="8" width="15.85546875" style="50" bestFit="1" customWidth="1"/>
  </cols>
  <sheetData>
    <row r="1" spans="1:8" ht="12.75" customHeight="1" thickBot="1">
      <c r="A1" s="206" t="s">
        <v>51</v>
      </c>
      <c r="B1" s="207"/>
      <c r="C1" s="210" t="s">
        <v>45</v>
      </c>
      <c r="D1" s="211"/>
      <c r="E1" s="211"/>
      <c r="F1" s="212"/>
      <c r="G1" s="247" t="s">
        <v>620</v>
      </c>
      <c r="H1" s="248"/>
    </row>
    <row r="2" spans="1:8" ht="20.25" customHeight="1" thickBot="1">
      <c r="A2" s="208"/>
      <c r="B2" s="209"/>
      <c r="C2" s="219" t="s">
        <v>52</v>
      </c>
      <c r="D2" s="220"/>
      <c r="E2" s="220"/>
      <c r="F2" s="221"/>
      <c r="G2" s="249"/>
      <c r="H2" s="250"/>
    </row>
    <row r="3" spans="1:8" ht="22.5" customHeight="1" thickBot="1">
      <c r="A3" s="225" t="s">
        <v>44</v>
      </c>
      <c r="B3" s="226"/>
      <c r="C3" s="222"/>
      <c r="D3" s="223"/>
      <c r="E3" s="223"/>
      <c r="F3" s="224"/>
      <c r="G3" s="251"/>
      <c r="H3" s="252"/>
    </row>
    <row r="4" spans="1:8" ht="12.75" customHeight="1">
      <c r="A4" s="235" t="s">
        <v>0</v>
      </c>
      <c r="B4" s="237" t="s">
        <v>42</v>
      </c>
      <c r="C4" s="239" t="s">
        <v>1</v>
      </c>
      <c r="D4" s="241" t="s">
        <v>47</v>
      </c>
      <c r="E4" s="241" t="s">
        <v>48</v>
      </c>
      <c r="F4" s="229" t="s">
        <v>43</v>
      </c>
      <c r="G4" s="231" t="s">
        <v>50</v>
      </c>
      <c r="H4" s="231" t="s">
        <v>49</v>
      </c>
    </row>
    <row r="5" spans="1:8">
      <c r="A5" s="236"/>
      <c r="B5" s="238"/>
      <c r="C5" s="240"/>
      <c r="D5" s="242"/>
      <c r="E5" s="242"/>
      <c r="F5" s="230"/>
      <c r="G5" s="232"/>
      <c r="H5" s="232"/>
    </row>
    <row r="6" spans="1:8">
      <c r="A6" s="246"/>
      <c r="B6" s="244"/>
      <c r="C6" s="244"/>
      <c r="D6" s="244"/>
      <c r="E6" s="244"/>
      <c r="F6" s="245"/>
      <c r="G6" s="52">
        <f>G25</f>
        <v>2707004.1100000003</v>
      </c>
      <c r="H6" s="52">
        <f>H25</f>
        <v>3000289.62</v>
      </c>
    </row>
    <row r="7" spans="1:8" s="24" customFormat="1">
      <c r="A7" s="257" t="s">
        <v>966</v>
      </c>
      <c r="B7" s="258"/>
      <c r="C7" s="258"/>
      <c r="D7" s="258"/>
      <c r="E7" s="258"/>
      <c r="F7" s="258"/>
      <c r="G7" s="258"/>
      <c r="H7" s="259"/>
    </row>
    <row r="8" spans="1:8">
      <c r="A8" s="260"/>
      <c r="B8" s="261"/>
      <c r="C8" s="261"/>
      <c r="D8" s="261"/>
      <c r="E8" s="261"/>
      <c r="F8" s="261"/>
      <c r="G8" s="261"/>
      <c r="H8" s="262"/>
    </row>
    <row r="9" spans="1:8">
      <c r="A9" s="260"/>
      <c r="B9" s="261"/>
      <c r="C9" s="261"/>
      <c r="D9" s="261"/>
      <c r="E9" s="261"/>
      <c r="F9" s="261"/>
      <c r="G9" s="261"/>
      <c r="H9" s="262"/>
    </row>
    <row r="10" spans="1:8" s="24" customFormat="1">
      <c r="A10" s="260"/>
      <c r="B10" s="261"/>
      <c r="C10" s="261"/>
      <c r="D10" s="261"/>
      <c r="E10" s="261"/>
      <c r="F10" s="261"/>
      <c r="G10" s="261"/>
      <c r="H10" s="262"/>
    </row>
    <row r="11" spans="1:8">
      <c r="A11" s="260"/>
      <c r="B11" s="261"/>
      <c r="C11" s="261"/>
      <c r="D11" s="261"/>
      <c r="E11" s="261"/>
      <c r="F11" s="261"/>
      <c r="G11" s="261"/>
      <c r="H11" s="262"/>
    </row>
    <row r="12" spans="1:8">
      <c r="A12" s="260"/>
      <c r="B12" s="261"/>
      <c r="C12" s="261"/>
      <c r="D12" s="261"/>
      <c r="E12" s="261"/>
      <c r="F12" s="261"/>
      <c r="G12" s="261"/>
      <c r="H12" s="262"/>
    </row>
    <row r="13" spans="1:8">
      <c r="A13" s="260"/>
      <c r="B13" s="261"/>
      <c r="C13" s="261"/>
      <c r="D13" s="261"/>
      <c r="E13" s="261"/>
      <c r="F13" s="261"/>
      <c r="G13" s="261"/>
      <c r="H13" s="262"/>
    </row>
    <row r="14" spans="1:8" s="4" customFormat="1">
      <c r="A14" s="260"/>
      <c r="B14" s="261"/>
      <c r="C14" s="261"/>
      <c r="D14" s="261"/>
      <c r="E14" s="261"/>
      <c r="F14" s="261"/>
      <c r="G14" s="261"/>
      <c r="H14" s="262"/>
    </row>
    <row r="15" spans="1:8" s="4" customFormat="1">
      <c r="A15" s="260"/>
      <c r="B15" s="261"/>
      <c r="C15" s="261"/>
      <c r="D15" s="261"/>
      <c r="E15" s="261"/>
      <c r="F15" s="261"/>
      <c r="G15" s="261"/>
      <c r="H15" s="262"/>
    </row>
    <row r="16" spans="1:8" s="24" customFormat="1">
      <c r="A16" s="260"/>
      <c r="B16" s="261"/>
      <c r="C16" s="261"/>
      <c r="D16" s="261"/>
      <c r="E16" s="261"/>
      <c r="F16" s="261"/>
      <c r="G16" s="261"/>
      <c r="H16" s="262"/>
    </row>
    <row r="17" spans="1:8">
      <c r="A17" s="260"/>
      <c r="B17" s="261"/>
      <c r="C17" s="261"/>
      <c r="D17" s="261"/>
      <c r="E17" s="261"/>
      <c r="F17" s="261"/>
      <c r="G17" s="261"/>
      <c r="H17" s="262"/>
    </row>
    <row r="18" spans="1:8" s="5" customFormat="1">
      <c r="A18" s="260"/>
      <c r="B18" s="261"/>
      <c r="C18" s="261"/>
      <c r="D18" s="261"/>
      <c r="E18" s="261"/>
      <c r="F18" s="261"/>
      <c r="G18" s="261"/>
      <c r="H18" s="262"/>
    </row>
    <row r="19" spans="1:8" s="24" customFormat="1">
      <c r="A19" s="260"/>
      <c r="B19" s="261"/>
      <c r="C19" s="261"/>
      <c r="D19" s="261"/>
      <c r="E19" s="261"/>
      <c r="F19" s="261"/>
      <c r="G19" s="261"/>
      <c r="H19" s="262"/>
    </row>
    <row r="20" spans="1:8">
      <c r="A20" s="260"/>
      <c r="B20" s="261"/>
      <c r="C20" s="261"/>
      <c r="D20" s="261"/>
      <c r="E20" s="261"/>
      <c r="F20" s="261"/>
      <c r="G20" s="261"/>
      <c r="H20" s="262"/>
    </row>
    <row r="21" spans="1:8" s="24" customFormat="1">
      <c r="A21" s="260"/>
      <c r="B21" s="261"/>
      <c r="C21" s="261"/>
      <c r="D21" s="261"/>
      <c r="E21" s="261"/>
      <c r="F21" s="261"/>
      <c r="G21" s="261"/>
      <c r="H21" s="262"/>
    </row>
    <row r="22" spans="1:8">
      <c r="A22" s="260"/>
      <c r="B22" s="261"/>
      <c r="C22" s="261"/>
      <c r="D22" s="261"/>
      <c r="E22" s="261"/>
      <c r="F22" s="261"/>
      <c r="G22" s="261"/>
      <c r="H22" s="262"/>
    </row>
    <row r="23" spans="1:8">
      <c r="A23" s="260"/>
      <c r="B23" s="261"/>
      <c r="C23" s="261"/>
      <c r="D23" s="261"/>
      <c r="E23" s="261"/>
      <c r="F23" s="261"/>
      <c r="G23" s="261"/>
      <c r="H23" s="262"/>
    </row>
    <row r="24" spans="1:8">
      <c r="A24" s="263"/>
      <c r="B24" s="264"/>
      <c r="C24" s="264"/>
      <c r="D24" s="264"/>
      <c r="E24" s="264"/>
      <c r="F24" s="264"/>
      <c r="G24" s="264"/>
      <c r="H24" s="265"/>
    </row>
    <row r="25" spans="1:8">
      <c r="A25" s="7"/>
      <c r="B25" s="8" t="s">
        <v>248</v>
      </c>
      <c r="C25" s="16"/>
      <c r="D25" s="227" t="s">
        <v>903</v>
      </c>
      <c r="E25" s="228"/>
      <c r="F25" s="135">
        <f>G25/H25</f>
        <v>0.90224760034999563</v>
      </c>
      <c r="G25" s="53">
        <f>H25-293285.51</f>
        <v>2707004.1100000003</v>
      </c>
      <c r="H25" s="53">
        <v>3000289.62</v>
      </c>
    </row>
    <row r="37" spans="6:7">
      <c r="F37" s="6"/>
      <c r="G37" s="6"/>
    </row>
    <row r="42" spans="6:7">
      <c r="F42" s="6"/>
      <c r="G42" s="6"/>
    </row>
    <row r="44" spans="6:7">
      <c r="F44" s="6"/>
      <c r="G44" s="6"/>
    </row>
  </sheetData>
  <mergeCells count="16">
    <mergeCell ref="D25:E25"/>
    <mergeCell ref="A7:H24"/>
    <mergeCell ref="F4:F5"/>
    <mergeCell ref="G4:G5"/>
    <mergeCell ref="H4:H5"/>
    <mergeCell ref="A6:F6"/>
    <mergeCell ref="A4:A5"/>
    <mergeCell ref="B4:B5"/>
    <mergeCell ref="C4:C5"/>
    <mergeCell ref="D4:D5"/>
    <mergeCell ref="E4:E5"/>
    <mergeCell ref="A1:B2"/>
    <mergeCell ref="C1:F1"/>
    <mergeCell ref="G1:H3"/>
    <mergeCell ref="C2:F3"/>
    <mergeCell ref="A3:B3"/>
  </mergeCells>
  <pageMargins left="0.511811024" right="0.511811024" top="0.78740157499999996" bottom="0.78740157499999996" header="0.31496062000000002" footer="0.31496062000000002"/>
  <pageSetup paperSize="9" scale="94" orientation="landscape" horizontalDpi="360" verticalDpi="360" r:id="rId1"/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view="pageBreakPreview" zoomScaleNormal="100" zoomScaleSheetLayoutView="100" workbookViewId="0">
      <selection activeCell="D42" sqref="D42"/>
    </sheetView>
  </sheetViews>
  <sheetFormatPr defaultColWidth="9.140625" defaultRowHeight="15"/>
  <cols>
    <col min="1" max="1" width="9.5703125" style="9" customWidth="1"/>
    <col min="2" max="2" width="55.7109375" style="10" customWidth="1"/>
    <col min="3" max="3" width="8" style="18" customWidth="1"/>
    <col min="4" max="5" width="12.5703125" style="19" customWidth="1"/>
    <col min="6" max="6" width="12.28515625" style="50" bestFit="1" customWidth="1"/>
    <col min="7" max="7" width="17.85546875" style="50" bestFit="1" customWidth="1"/>
    <col min="8" max="8" width="19.28515625" style="50" bestFit="1" customWidth="1"/>
  </cols>
  <sheetData>
    <row r="1" spans="1:8" ht="12.75" customHeight="1" thickBot="1">
      <c r="A1" s="206" t="s">
        <v>51</v>
      </c>
      <c r="B1" s="207"/>
      <c r="C1" s="210" t="s">
        <v>615</v>
      </c>
      <c r="D1" s="211"/>
      <c r="E1" s="211"/>
      <c r="F1" s="212"/>
      <c r="G1" s="247" t="s">
        <v>616</v>
      </c>
      <c r="H1" s="248"/>
    </row>
    <row r="2" spans="1:8" ht="20.25" customHeight="1" thickBot="1">
      <c r="A2" s="208"/>
      <c r="B2" s="209"/>
      <c r="C2" s="219" t="s">
        <v>650</v>
      </c>
      <c r="D2" s="220"/>
      <c r="E2" s="220"/>
      <c r="F2" s="221"/>
      <c r="G2" s="249"/>
      <c r="H2" s="250"/>
    </row>
    <row r="3" spans="1:8" ht="22.5" customHeight="1" thickBot="1">
      <c r="A3" s="225" t="s">
        <v>614</v>
      </c>
      <c r="B3" s="226"/>
      <c r="C3" s="222"/>
      <c r="D3" s="223"/>
      <c r="E3" s="223"/>
      <c r="F3" s="224"/>
      <c r="G3" s="251"/>
      <c r="H3" s="252"/>
    </row>
    <row r="4" spans="1:8" ht="12.75" customHeight="1">
      <c r="A4" s="235" t="s">
        <v>0</v>
      </c>
      <c r="B4" s="237" t="s">
        <v>42</v>
      </c>
      <c r="C4" s="239" t="s">
        <v>1</v>
      </c>
      <c r="D4" s="241" t="s">
        <v>47</v>
      </c>
      <c r="E4" s="241" t="s">
        <v>48</v>
      </c>
      <c r="F4" s="229" t="s">
        <v>43</v>
      </c>
      <c r="G4" s="231" t="s">
        <v>50</v>
      </c>
      <c r="H4" s="231" t="s">
        <v>49</v>
      </c>
    </row>
    <row r="5" spans="1:8">
      <c r="A5" s="236"/>
      <c r="B5" s="238"/>
      <c r="C5" s="240"/>
      <c r="D5" s="242"/>
      <c r="E5" s="242"/>
      <c r="F5" s="230"/>
      <c r="G5" s="232"/>
      <c r="H5" s="232"/>
    </row>
    <row r="6" spans="1:8">
      <c r="A6" s="272" t="s">
        <v>2</v>
      </c>
      <c r="B6" s="272"/>
      <c r="C6" s="272"/>
      <c r="D6" s="272"/>
      <c r="E6" s="272"/>
      <c r="F6" s="272"/>
      <c r="G6" s="52">
        <f>G36</f>
        <v>0</v>
      </c>
      <c r="H6" s="52">
        <f>H36</f>
        <v>764354.94000000006</v>
      </c>
    </row>
    <row r="7" spans="1:8" s="24" customFormat="1">
      <c r="A7" s="20" t="s">
        <v>2</v>
      </c>
      <c r="B7" s="20" t="s">
        <v>56</v>
      </c>
      <c r="C7" s="70"/>
      <c r="D7" s="23"/>
      <c r="E7" s="23"/>
      <c r="F7" s="45"/>
      <c r="G7" s="51"/>
      <c r="H7" s="51"/>
    </row>
    <row r="8" spans="1:8">
      <c r="A8" s="1" t="s">
        <v>3</v>
      </c>
      <c r="B8" s="1" t="s">
        <v>4</v>
      </c>
      <c r="C8" s="65" t="s">
        <v>5</v>
      </c>
      <c r="D8" s="15">
        <v>80</v>
      </c>
      <c r="E8" s="15"/>
      <c r="F8" s="15">
        <v>137.38</v>
      </c>
      <c r="G8" s="12">
        <f>ROUND(F8*E8,2)</f>
        <v>0</v>
      </c>
      <c r="H8" s="12">
        <f>ROUND(D8*F8,2)</f>
        <v>10990.4</v>
      </c>
    </row>
    <row r="9" spans="1:8">
      <c r="A9" s="1" t="s">
        <v>6</v>
      </c>
      <c r="B9" s="1" t="s">
        <v>353</v>
      </c>
      <c r="C9" s="65" t="s">
        <v>5</v>
      </c>
      <c r="D9" s="15">
        <v>300</v>
      </c>
      <c r="E9" s="15"/>
      <c r="F9" s="15">
        <v>66.06</v>
      </c>
      <c r="G9" s="12">
        <f t="shared" ref="G9:G35" si="0">ROUND(F9*E9,2)</f>
        <v>0</v>
      </c>
      <c r="H9" s="12">
        <f t="shared" ref="H9:H35" si="1">ROUND(D9*F9,2)</f>
        <v>19818</v>
      </c>
    </row>
    <row r="10" spans="1:8" s="24" customFormat="1">
      <c r="A10" s="20" t="s">
        <v>8</v>
      </c>
      <c r="B10" s="20" t="s">
        <v>9</v>
      </c>
      <c r="C10" s="70"/>
      <c r="D10" s="23"/>
      <c r="E10" s="23"/>
      <c r="F10" s="23"/>
      <c r="G10" s="23"/>
      <c r="H10" s="23"/>
    </row>
    <row r="11" spans="1:8" ht="26.25">
      <c r="A11" s="1" t="s">
        <v>10</v>
      </c>
      <c r="B11" s="1" t="s">
        <v>11</v>
      </c>
      <c r="C11" s="65" t="s">
        <v>12</v>
      </c>
      <c r="D11" s="15">
        <v>6</v>
      </c>
      <c r="E11" s="67"/>
      <c r="F11" s="15">
        <v>342.95</v>
      </c>
      <c r="G11" s="12">
        <f t="shared" si="0"/>
        <v>0</v>
      </c>
      <c r="H11" s="12">
        <f t="shared" si="1"/>
        <v>2057.6999999999998</v>
      </c>
    </row>
    <row r="12" spans="1:8" ht="26.25">
      <c r="A12" s="1" t="s">
        <v>13</v>
      </c>
      <c r="B12" s="1" t="s">
        <v>622</v>
      </c>
      <c r="C12" s="65" t="s">
        <v>20</v>
      </c>
      <c r="D12" s="15">
        <v>168</v>
      </c>
      <c r="E12" s="67"/>
      <c r="F12" s="15">
        <v>8.31</v>
      </c>
      <c r="G12" s="12">
        <f t="shared" si="0"/>
        <v>0</v>
      </c>
      <c r="H12" s="12">
        <f t="shared" si="1"/>
        <v>1396.08</v>
      </c>
    </row>
    <row r="13" spans="1:8" ht="51.75">
      <c r="A13" s="1" t="s">
        <v>16</v>
      </c>
      <c r="B13" s="1" t="s">
        <v>623</v>
      </c>
      <c r="C13" s="65" t="s">
        <v>20</v>
      </c>
      <c r="D13" s="15">
        <v>84</v>
      </c>
      <c r="E13" s="67"/>
      <c r="F13" s="15">
        <v>28.13</v>
      </c>
      <c r="G13" s="12">
        <f t="shared" si="0"/>
        <v>0</v>
      </c>
      <c r="H13" s="12">
        <f t="shared" si="1"/>
        <v>2362.92</v>
      </c>
    </row>
    <row r="14" spans="1:8" s="4" customFormat="1" ht="26.25">
      <c r="A14" s="1" t="s">
        <v>18</v>
      </c>
      <c r="B14" s="1" t="s">
        <v>624</v>
      </c>
      <c r="C14" s="65" t="s">
        <v>23</v>
      </c>
      <c r="D14" s="15">
        <v>1</v>
      </c>
      <c r="E14" s="67"/>
      <c r="F14" s="15">
        <v>1745.97</v>
      </c>
      <c r="G14" s="12">
        <f t="shared" si="0"/>
        <v>0</v>
      </c>
      <c r="H14" s="12">
        <f t="shared" si="1"/>
        <v>1745.97</v>
      </c>
    </row>
    <row r="15" spans="1:8" s="4" customFormat="1" ht="26.25">
      <c r="A15" s="1" t="s">
        <v>21</v>
      </c>
      <c r="B15" s="1" t="s">
        <v>625</v>
      </c>
      <c r="C15" s="65" t="s">
        <v>23</v>
      </c>
      <c r="D15" s="15">
        <v>1</v>
      </c>
      <c r="E15" s="67"/>
      <c r="F15" s="15">
        <v>23788.720000000001</v>
      </c>
      <c r="G15" s="12">
        <f t="shared" si="0"/>
        <v>0</v>
      </c>
      <c r="H15" s="12">
        <f t="shared" si="1"/>
        <v>23788.720000000001</v>
      </c>
    </row>
    <row r="16" spans="1:8" s="24" customFormat="1" ht="26.25">
      <c r="A16" s="1" t="s">
        <v>626</v>
      </c>
      <c r="B16" s="1" t="s">
        <v>627</v>
      </c>
      <c r="C16" s="65" t="s">
        <v>23</v>
      </c>
      <c r="D16" s="15">
        <v>1</v>
      </c>
      <c r="E16" s="67"/>
      <c r="F16" s="15">
        <v>19545.71</v>
      </c>
      <c r="G16" s="12">
        <f t="shared" si="0"/>
        <v>0</v>
      </c>
      <c r="H16" s="12">
        <f t="shared" si="1"/>
        <v>19545.71</v>
      </c>
    </row>
    <row r="17" spans="1:8" ht="26.25">
      <c r="A17" s="1" t="s">
        <v>628</v>
      </c>
      <c r="B17" s="1" t="s">
        <v>629</v>
      </c>
      <c r="C17" s="65" t="s">
        <v>23</v>
      </c>
      <c r="D17" s="15">
        <v>1</v>
      </c>
      <c r="E17" s="67"/>
      <c r="F17" s="15">
        <v>13118.02</v>
      </c>
      <c r="G17" s="12">
        <f t="shared" si="0"/>
        <v>0</v>
      </c>
      <c r="H17" s="12">
        <f t="shared" si="1"/>
        <v>13118.02</v>
      </c>
    </row>
    <row r="18" spans="1:8" s="5" customFormat="1">
      <c r="A18" s="1" t="s">
        <v>630</v>
      </c>
      <c r="B18" s="1" t="s">
        <v>631</v>
      </c>
      <c r="C18" s="65" t="s">
        <v>632</v>
      </c>
      <c r="D18" s="15">
        <v>180</v>
      </c>
      <c r="E18" s="67"/>
      <c r="F18" s="15">
        <v>12.3</v>
      </c>
      <c r="G18" s="12">
        <f t="shared" si="0"/>
        <v>0</v>
      </c>
      <c r="H18" s="12">
        <f t="shared" si="1"/>
        <v>2214</v>
      </c>
    </row>
    <row r="19" spans="1:8" s="24" customFormat="1" ht="39">
      <c r="A19" s="1" t="s">
        <v>633</v>
      </c>
      <c r="B19" s="1" t="s">
        <v>634</v>
      </c>
      <c r="C19" s="65" t="s">
        <v>257</v>
      </c>
      <c r="D19" s="15">
        <v>50</v>
      </c>
      <c r="E19" s="67"/>
      <c r="F19" s="15">
        <v>130.07</v>
      </c>
      <c r="G19" s="12">
        <f t="shared" si="0"/>
        <v>0</v>
      </c>
      <c r="H19" s="12">
        <f t="shared" si="1"/>
        <v>6503.5</v>
      </c>
    </row>
    <row r="20" spans="1:8">
      <c r="A20" s="1" t="s">
        <v>635</v>
      </c>
      <c r="B20" s="1" t="s">
        <v>316</v>
      </c>
      <c r="C20" s="65" t="s">
        <v>20</v>
      </c>
      <c r="D20" s="15">
        <v>500</v>
      </c>
      <c r="E20" s="67"/>
      <c r="F20" s="15">
        <v>159.91999999999999</v>
      </c>
      <c r="G20" s="12">
        <f t="shared" si="0"/>
        <v>0</v>
      </c>
      <c r="H20" s="12">
        <f t="shared" si="1"/>
        <v>79960</v>
      </c>
    </row>
    <row r="21" spans="1:8" s="24" customFormat="1" ht="26.25">
      <c r="A21" s="1" t="s">
        <v>636</v>
      </c>
      <c r="B21" s="1" t="s">
        <v>637</v>
      </c>
      <c r="C21" s="65" t="s">
        <v>20</v>
      </c>
      <c r="D21" s="15">
        <v>200</v>
      </c>
      <c r="E21" s="67"/>
      <c r="F21" s="15">
        <v>209.25</v>
      </c>
      <c r="G21" s="12">
        <f t="shared" si="0"/>
        <v>0</v>
      </c>
      <c r="H21" s="12">
        <f t="shared" si="1"/>
        <v>41850</v>
      </c>
    </row>
    <row r="22" spans="1:8">
      <c r="A22" s="1" t="s">
        <v>638</v>
      </c>
      <c r="B22" s="1" t="s">
        <v>639</v>
      </c>
      <c r="C22" s="65" t="s">
        <v>15</v>
      </c>
      <c r="D22" s="15">
        <v>100</v>
      </c>
      <c r="E22" s="67"/>
      <c r="F22" s="15">
        <v>233.36</v>
      </c>
      <c r="G22" s="12">
        <f t="shared" si="0"/>
        <v>0</v>
      </c>
      <c r="H22" s="12">
        <f t="shared" si="1"/>
        <v>23336</v>
      </c>
    </row>
    <row r="23" spans="1:8" s="24" customFormat="1">
      <c r="A23" s="20" t="s">
        <v>24</v>
      </c>
      <c r="B23" s="20" t="s">
        <v>279</v>
      </c>
      <c r="C23" s="70"/>
      <c r="D23" s="23"/>
      <c r="E23" s="23"/>
      <c r="F23" s="23"/>
      <c r="G23" s="23"/>
      <c r="H23" s="23"/>
    </row>
    <row r="24" spans="1:8" ht="26.25">
      <c r="A24" s="1" t="s">
        <v>26</v>
      </c>
      <c r="B24" s="1" t="s">
        <v>640</v>
      </c>
      <c r="C24" s="65" t="s">
        <v>20</v>
      </c>
      <c r="D24" s="15">
        <v>68</v>
      </c>
      <c r="E24" s="67"/>
      <c r="F24" s="15">
        <v>588.03</v>
      </c>
      <c r="G24" s="12">
        <f t="shared" si="0"/>
        <v>0</v>
      </c>
      <c r="H24" s="12">
        <f t="shared" si="1"/>
        <v>39986.04</v>
      </c>
    </row>
    <row r="25" spans="1:8" ht="39">
      <c r="A25" s="1" t="s">
        <v>28</v>
      </c>
      <c r="B25" s="1" t="s">
        <v>641</v>
      </c>
      <c r="C25" s="65" t="s">
        <v>642</v>
      </c>
      <c r="D25" s="15">
        <v>5600</v>
      </c>
      <c r="E25" s="68"/>
      <c r="F25" s="15">
        <v>14.8</v>
      </c>
      <c r="G25" s="12">
        <f t="shared" si="0"/>
        <v>0</v>
      </c>
      <c r="H25" s="12">
        <f t="shared" si="1"/>
        <v>82880</v>
      </c>
    </row>
    <row r="26" spans="1:8">
      <c r="A26" s="1" t="s">
        <v>281</v>
      </c>
      <c r="B26" s="1" t="s">
        <v>643</v>
      </c>
      <c r="C26" s="65" t="s">
        <v>12</v>
      </c>
      <c r="D26" s="15">
        <v>64</v>
      </c>
      <c r="E26" s="69"/>
      <c r="F26" s="15">
        <v>224.46</v>
      </c>
      <c r="G26" s="12">
        <f t="shared" si="0"/>
        <v>0</v>
      </c>
      <c r="H26" s="12">
        <f t="shared" si="1"/>
        <v>14365.44</v>
      </c>
    </row>
    <row r="27" spans="1:8" ht="26.25">
      <c r="A27" s="1" t="s">
        <v>320</v>
      </c>
      <c r="B27" s="1" t="s">
        <v>644</v>
      </c>
      <c r="C27" s="65" t="s">
        <v>642</v>
      </c>
      <c r="D27" s="15">
        <v>1896</v>
      </c>
      <c r="E27" s="69"/>
      <c r="F27" s="15">
        <v>17.55</v>
      </c>
      <c r="G27" s="12">
        <f t="shared" si="0"/>
        <v>0</v>
      </c>
      <c r="H27" s="12">
        <f t="shared" si="1"/>
        <v>33274.800000000003</v>
      </c>
    </row>
    <row r="28" spans="1:8" s="24" customFormat="1">
      <c r="A28" s="20" t="s">
        <v>30</v>
      </c>
      <c r="B28" s="20" t="s">
        <v>645</v>
      </c>
      <c r="C28" s="70"/>
      <c r="D28" s="23"/>
      <c r="E28" s="23"/>
      <c r="F28" s="23"/>
      <c r="G28" s="23"/>
      <c r="H28" s="23"/>
    </row>
    <row r="29" spans="1:8" ht="26.25">
      <c r="A29" s="1" t="s">
        <v>32</v>
      </c>
      <c r="B29" s="1" t="s">
        <v>646</v>
      </c>
      <c r="C29" s="65" t="s">
        <v>20</v>
      </c>
      <c r="D29" s="15">
        <v>95</v>
      </c>
      <c r="E29" s="69"/>
      <c r="F29" s="15">
        <v>610.76</v>
      </c>
      <c r="G29" s="12">
        <f t="shared" si="0"/>
        <v>0</v>
      </c>
      <c r="H29" s="12">
        <f t="shared" si="1"/>
        <v>58022.2</v>
      </c>
    </row>
    <row r="30" spans="1:8" ht="39">
      <c r="A30" s="1" t="s">
        <v>284</v>
      </c>
      <c r="B30" s="1" t="s">
        <v>641</v>
      </c>
      <c r="C30" s="65" t="s">
        <v>642</v>
      </c>
      <c r="D30" s="15">
        <v>12720</v>
      </c>
      <c r="E30" s="69"/>
      <c r="F30" s="15">
        <v>14.8</v>
      </c>
      <c r="G30" s="12">
        <f t="shared" si="0"/>
        <v>0</v>
      </c>
      <c r="H30" s="12">
        <f t="shared" si="1"/>
        <v>188256</v>
      </c>
    </row>
    <row r="31" spans="1:8" ht="26.25">
      <c r="A31" s="1" t="s">
        <v>647</v>
      </c>
      <c r="B31" s="1" t="s">
        <v>648</v>
      </c>
      <c r="C31" s="65" t="s">
        <v>12</v>
      </c>
      <c r="D31" s="15">
        <v>344</v>
      </c>
      <c r="E31" s="69"/>
      <c r="F31" s="15">
        <v>218.61</v>
      </c>
      <c r="G31" s="12">
        <f t="shared" si="0"/>
        <v>0</v>
      </c>
      <c r="H31" s="12">
        <f t="shared" si="1"/>
        <v>75201.84</v>
      </c>
    </row>
    <row r="32" spans="1:8" s="24" customFormat="1">
      <c r="A32" s="20" t="s">
        <v>34</v>
      </c>
      <c r="B32" s="20" t="s">
        <v>35</v>
      </c>
      <c r="C32" s="70"/>
      <c r="D32" s="23"/>
      <c r="E32" s="23"/>
      <c r="F32" s="23"/>
      <c r="G32" s="23"/>
      <c r="H32" s="23"/>
    </row>
    <row r="33" spans="1:8" ht="39">
      <c r="A33" s="1" t="s">
        <v>36</v>
      </c>
      <c r="B33" s="1" t="s">
        <v>649</v>
      </c>
      <c r="C33" s="65" t="s">
        <v>15</v>
      </c>
      <c r="D33" s="15">
        <v>60</v>
      </c>
      <c r="E33" s="69"/>
      <c r="F33" s="15">
        <v>310.43</v>
      </c>
      <c r="G33" s="12">
        <f t="shared" si="0"/>
        <v>0</v>
      </c>
      <c r="H33" s="12">
        <f t="shared" si="1"/>
        <v>18625.8</v>
      </c>
    </row>
    <row r="34" spans="1:8" ht="26.25">
      <c r="A34" s="1" t="s">
        <v>38</v>
      </c>
      <c r="B34" s="1" t="s">
        <v>37</v>
      </c>
      <c r="C34" s="65" t="s">
        <v>23</v>
      </c>
      <c r="D34" s="15">
        <v>1</v>
      </c>
      <c r="E34" s="69"/>
      <c r="F34" s="15">
        <v>2531.9299999999998</v>
      </c>
      <c r="G34" s="12">
        <f t="shared" si="0"/>
        <v>0</v>
      </c>
      <c r="H34" s="12">
        <f t="shared" si="1"/>
        <v>2531.9299999999998</v>
      </c>
    </row>
    <row r="35" spans="1:8">
      <c r="A35" s="1" t="s">
        <v>40</v>
      </c>
      <c r="B35" s="1" t="s">
        <v>39</v>
      </c>
      <c r="C35" s="65" t="s">
        <v>23</v>
      </c>
      <c r="D35" s="15">
        <v>1</v>
      </c>
      <c r="E35" s="69"/>
      <c r="F35" s="15">
        <v>2523.87</v>
      </c>
      <c r="G35" s="12">
        <f t="shared" si="0"/>
        <v>0</v>
      </c>
      <c r="H35" s="12">
        <f t="shared" si="1"/>
        <v>2523.87</v>
      </c>
    </row>
    <row r="36" spans="1:8">
      <c r="A36" s="7"/>
      <c r="B36" s="8" t="s">
        <v>248</v>
      </c>
      <c r="C36" s="16"/>
      <c r="D36" s="17"/>
      <c r="E36" s="17"/>
      <c r="F36" s="11"/>
      <c r="G36" s="53">
        <f>SUM(G7:G35)</f>
        <v>0</v>
      </c>
      <c r="H36" s="53">
        <f>SUM(H7:H35)</f>
        <v>764354.94000000006</v>
      </c>
    </row>
    <row r="37" spans="1:8">
      <c r="F37" s="6"/>
      <c r="G37" s="6"/>
    </row>
    <row r="42" spans="1:8">
      <c r="F42" s="6"/>
      <c r="G42" s="6"/>
    </row>
    <row r="44" spans="1:8">
      <c r="F44" s="6"/>
      <c r="G44" s="6"/>
    </row>
  </sheetData>
  <mergeCells count="14">
    <mergeCell ref="F4:F5"/>
    <mergeCell ref="G4:G5"/>
    <mergeCell ref="H4:H5"/>
    <mergeCell ref="A6:F6"/>
    <mergeCell ref="A1:B2"/>
    <mergeCell ref="C1:F1"/>
    <mergeCell ref="G1:H3"/>
    <mergeCell ref="C2:F3"/>
    <mergeCell ref="A3:B3"/>
    <mergeCell ref="A4:A5"/>
    <mergeCell ref="B4:B5"/>
    <mergeCell ref="C4:C5"/>
    <mergeCell ref="D4:D5"/>
    <mergeCell ref="E4:E5"/>
  </mergeCells>
  <pageMargins left="0.511811024" right="0.511811024" top="0.78740157499999996" bottom="0.78740157499999996" header="0.31496062000000002" footer="0.31496062000000002"/>
  <pageSetup paperSize="9" scale="60" orientation="landscape" horizontalDpi="360" verticalDpi="360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view="pageBreakPreview" zoomScaleNormal="100" zoomScaleSheetLayoutView="100" workbookViewId="0">
      <selection activeCell="B70" sqref="B70"/>
    </sheetView>
  </sheetViews>
  <sheetFormatPr defaultColWidth="9.140625" defaultRowHeight="15"/>
  <cols>
    <col min="1" max="1" width="11.140625" style="9" customWidth="1"/>
    <col min="2" max="2" width="55.7109375" style="10" customWidth="1"/>
    <col min="3" max="3" width="8" style="18" customWidth="1"/>
    <col min="4" max="5" width="12.5703125" style="19" customWidth="1"/>
    <col min="6" max="6" width="13.28515625" style="50" bestFit="1" customWidth="1"/>
    <col min="7" max="7" width="18.140625" style="50" bestFit="1" customWidth="1"/>
    <col min="8" max="8" width="19.28515625" style="50" bestFit="1" customWidth="1"/>
  </cols>
  <sheetData>
    <row r="1" spans="1:8" ht="12.75" customHeight="1" thickBot="1">
      <c r="A1" s="206" t="s">
        <v>51</v>
      </c>
      <c r="B1" s="207"/>
      <c r="C1" s="210" t="s">
        <v>302</v>
      </c>
      <c r="D1" s="211"/>
      <c r="E1" s="211"/>
      <c r="F1" s="212"/>
      <c r="G1" s="213" t="s">
        <v>619</v>
      </c>
      <c r="H1" s="214"/>
    </row>
    <row r="2" spans="1:8" ht="20.25" customHeight="1" thickBot="1">
      <c r="A2" s="208"/>
      <c r="B2" s="209"/>
      <c r="C2" s="219" t="s">
        <v>301</v>
      </c>
      <c r="D2" s="220"/>
      <c r="E2" s="220"/>
      <c r="F2" s="221"/>
      <c r="G2" s="215"/>
      <c r="H2" s="216"/>
    </row>
    <row r="3" spans="1:8" ht="30" customHeight="1" thickBot="1">
      <c r="A3" s="225" t="s">
        <v>300</v>
      </c>
      <c r="B3" s="226"/>
      <c r="C3" s="222"/>
      <c r="D3" s="223"/>
      <c r="E3" s="223"/>
      <c r="F3" s="224"/>
      <c r="G3" s="217"/>
      <c r="H3" s="218"/>
    </row>
    <row r="4" spans="1:8" ht="12.75" customHeight="1">
      <c r="A4" s="235" t="s">
        <v>0</v>
      </c>
      <c r="B4" s="237" t="s">
        <v>42</v>
      </c>
      <c r="C4" s="239" t="s">
        <v>1</v>
      </c>
      <c r="D4" s="241" t="s">
        <v>47</v>
      </c>
      <c r="E4" s="241" t="s">
        <v>48</v>
      </c>
      <c r="F4" s="229" t="s">
        <v>43</v>
      </c>
      <c r="G4" s="231" t="s">
        <v>50</v>
      </c>
      <c r="H4" s="231" t="s">
        <v>49</v>
      </c>
    </row>
    <row r="5" spans="1:8">
      <c r="A5" s="236"/>
      <c r="B5" s="238"/>
      <c r="C5" s="240"/>
      <c r="D5" s="242"/>
      <c r="E5" s="242"/>
      <c r="F5" s="230"/>
      <c r="G5" s="232"/>
      <c r="H5" s="232"/>
    </row>
    <row r="6" spans="1:8" s="24" customFormat="1">
      <c r="A6" s="233"/>
      <c r="B6" s="233"/>
      <c r="C6" s="233"/>
      <c r="D6" s="233"/>
      <c r="E6" s="233"/>
      <c r="F6" s="234"/>
      <c r="G6" s="52">
        <f>SUM(G8:G54)-0.01</f>
        <v>1004374.2726999997</v>
      </c>
      <c r="H6" s="52">
        <f>SUM(H8:H54)</f>
        <v>1004374.2699999999</v>
      </c>
    </row>
    <row r="7" spans="1:8" s="24" customFormat="1">
      <c r="A7" s="20" t="s">
        <v>2</v>
      </c>
      <c r="B7" s="20" t="s">
        <v>56</v>
      </c>
      <c r="C7" s="54"/>
      <c r="D7" s="54"/>
      <c r="E7" s="36"/>
      <c r="F7" s="36"/>
      <c r="G7" s="75"/>
    </row>
    <row r="8" spans="1:8">
      <c r="A8" s="1" t="s">
        <v>3</v>
      </c>
      <c r="B8" s="1" t="s">
        <v>4</v>
      </c>
      <c r="C8" s="65" t="s">
        <v>5</v>
      </c>
      <c r="D8" s="27">
        <v>200</v>
      </c>
      <c r="E8" s="27">
        <v>200</v>
      </c>
      <c r="F8" s="27">
        <v>106.1</v>
      </c>
      <c r="G8" s="61">
        <f>E8*F8</f>
        <v>21220</v>
      </c>
      <c r="H8" s="13">
        <f>ROUND(D8*F8,2)</f>
        <v>21220</v>
      </c>
    </row>
    <row r="9" spans="1:8">
      <c r="A9" s="1" t="s">
        <v>6</v>
      </c>
      <c r="B9" s="1" t="s">
        <v>7</v>
      </c>
      <c r="C9" s="65" t="s">
        <v>5</v>
      </c>
      <c r="D9" s="27">
        <v>500</v>
      </c>
      <c r="E9" s="27">
        <v>500</v>
      </c>
      <c r="F9" s="27">
        <v>28.53</v>
      </c>
      <c r="G9" s="61">
        <f t="shared" ref="G9:G54" si="0">E9*F9</f>
        <v>14265</v>
      </c>
      <c r="H9" s="13">
        <f t="shared" ref="H9:H54" si="1">ROUND(D9*F9,2)</f>
        <v>14265</v>
      </c>
    </row>
    <row r="10" spans="1:8" s="24" customFormat="1">
      <c r="A10" s="20" t="s">
        <v>8</v>
      </c>
      <c r="B10" s="20" t="s">
        <v>9</v>
      </c>
      <c r="C10" s="70"/>
      <c r="D10" s="36"/>
      <c r="E10" s="36"/>
      <c r="F10" s="22"/>
      <c r="G10" s="45">
        <f t="shared" si="0"/>
        <v>0</v>
      </c>
      <c r="H10" s="39">
        <f t="shared" si="1"/>
        <v>0</v>
      </c>
    </row>
    <row r="11" spans="1:8">
      <c r="A11" s="1" t="s">
        <v>10</v>
      </c>
      <c r="B11" s="1" t="s">
        <v>68</v>
      </c>
      <c r="C11" s="65" t="s">
        <v>12</v>
      </c>
      <c r="D11" s="27">
        <v>3</v>
      </c>
      <c r="E11" s="27">
        <v>3</v>
      </c>
      <c r="F11" s="27">
        <v>412.34</v>
      </c>
      <c r="G11" s="61">
        <f t="shared" si="0"/>
        <v>1237.02</v>
      </c>
      <c r="H11" s="13">
        <f t="shared" si="1"/>
        <v>1237.02</v>
      </c>
    </row>
    <row r="12" spans="1:8">
      <c r="A12" s="1" t="s">
        <v>13</v>
      </c>
      <c r="B12" s="1" t="s">
        <v>303</v>
      </c>
      <c r="C12" s="65" t="s">
        <v>12</v>
      </c>
      <c r="D12" s="27">
        <v>7771.19</v>
      </c>
      <c r="E12" s="27">
        <v>7771.19</v>
      </c>
      <c r="F12" s="27">
        <v>1.66</v>
      </c>
      <c r="G12" s="61">
        <f t="shared" si="0"/>
        <v>12900.175399999998</v>
      </c>
      <c r="H12" s="13">
        <f t="shared" si="1"/>
        <v>12900.18</v>
      </c>
    </row>
    <row r="13" spans="1:8" ht="26.25">
      <c r="A13" s="1" t="s">
        <v>16</v>
      </c>
      <c r="B13" s="1" t="s">
        <v>304</v>
      </c>
      <c r="C13" s="65" t="s">
        <v>12</v>
      </c>
      <c r="D13" s="27">
        <v>7771.19</v>
      </c>
      <c r="E13" s="27">
        <v>7771.19</v>
      </c>
      <c r="F13" s="27">
        <v>0.95</v>
      </c>
      <c r="G13" s="61">
        <f t="shared" si="0"/>
        <v>7382.6304999999993</v>
      </c>
      <c r="H13" s="13">
        <f t="shared" si="1"/>
        <v>7382.63</v>
      </c>
    </row>
    <row r="14" spans="1:8" s="73" customFormat="1">
      <c r="A14" s="20" t="s">
        <v>24</v>
      </c>
      <c r="B14" s="20" t="s">
        <v>305</v>
      </c>
      <c r="C14" s="70"/>
      <c r="D14" s="36"/>
      <c r="E14" s="36"/>
      <c r="F14" s="22"/>
      <c r="G14" s="45">
        <f t="shared" si="0"/>
        <v>0</v>
      </c>
      <c r="H14" s="39">
        <f t="shared" si="1"/>
        <v>0</v>
      </c>
    </row>
    <row r="15" spans="1:8" s="73" customFormat="1">
      <c r="A15" s="20" t="s">
        <v>26</v>
      </c>
      <c r="B15" s="20" t="s">
        <v>306</v>
      </c>
      <c r="C15" s="70"/>
      <c r="D15" s="36"/>
      <c r="E15" s="36"/>
      <c r="F15" s="22"/>
      <c r="G15" s="45">
        <f t="shared" si="0"/>
        <v>0</v>
      </c>
      <c r="H15" s="39">
        <f t="shared" si="1"/>
        <v>0</v>
      </c>
    </row>
    <row r="16" spans="1:8" s="24" customFormat="1" ht="39">
      <c r="A16" s="1" t="s">
        <v>307</v>
      </c>
      <c r="B16" s="1" t="s">
        <v>308</v>
      </c>
      <c r="C16" s="65" t="s">
        <v>12</v>
      </c>
      <c r="D16" s="27">
        <v>455.36</v>
      </c>
      <c r="E16" s="27">
        <v>455.36</v>
      </c>
      <c r="F16" s="27">
        <v>95</v>
      </c>
      <c r="G16" s="61">
        <f t="shared" si="0"/>
        <v>43259.200000000004</v>
      </c>
      <c r="H16" s="13">
        <f t="shared" si="1"/>
        <v>43259.199999999997</v>
      </c>
    </row>
    <row r="17" spans="1:8" ht="26.25">
      <c r="A17" s="1" t="s">
        <v>309</v>
      </c>
      <c r="B17" s="1" t="s">
        <v>87</v>
      </c>
      <c r="C17" s="65" t="s">
        <v>15</v>
      </c>
      <c r="D17" s="27">
        <v>216.84</v>
      </c>
      <c r="E17" s="27">
        <v>216.84</v>
      </c>
      <c r="F17" s="27">
        <v>27.66</v>
      </c>
      <c r="G17" s="61">
        <f t="shared" si="0"/>
        <v>5997.7943999999998</v>
      </c>
      <c r="H17" s="13">
        <f t="shared" si="1"/>
        <v>5997.79</v>
      </c>
    </row>
    <row r="18" spans="1:8" s="5" customFormat="1" ht="26.25">
      <c r="A18" s="78" t="s">
        <v>310</v>
      </c>
      <c r="B18" s="78" t="s">
        <v>113</v>
      </c>
      <c r="C18" s="79" t="s">
        <v>311</v>
      </c>
      <c r="D18" s="76">
        <v>56.25</v>
      </c>
      <c r="E18" s="76">
        <v>56.25</v>
      </c>
      <c r="F18" s="80">
        <v>47.91</v>
      </c>
      <c r="G18" s="61">
        <v>2695.15</v>
      </c>
      <c r="H18" s="61">
        <v>2695.15</v>
      </c>
    </row>
    <row r="19" spans="1:8" s="24" customFormat="1" ht="64.5">
      <c r="A19" s="1" t="s">
        <v>312</v>
      </c>
      <c r="B19" s="81" t="s">
        <v>313</v>
      </c>
      <c r="C19" s="65" t="s">
        <v>15</v>
      </c>
      <c r="D19" s="77">
        <v>112.5</v>
      </c>
      <c r="E19" s="77">
        <v>112.5</v>
      </c>
      <c r="F19" s="27">
        <v>86.44</v>
      </c>
      <c r="G19" s="61">
        <v>9725.0400000000009</v>
      </c>
      <c r="H19" s="13">
        <v>9725.0400000000009</v>
      </c>
    </row>
    <row r="20" spans="1:8" s="24" customFormat="1">
      <c r="A20" s="20" t="s">
        <v>28</v>
      </c>
      <c r="B20" s="20" t="s">
        <v>314</v>
      </c>
      <c r="C20" s="70"/>
      <c r="D20" s="36"/>
      <c r="E20" s="36"/>
      <c r="F20" s="36"/>
      <c r="G20" s="45">
        <f t="shared" si="0"/>
        <v>0</v>
      </c>
      <c r="H20" s="39">
        <f t="shared" si="1"/>
        <v>0</v>
      </c>
    </row>
    <row r="21" spans="1:8" s="24" customFormat="1">
      <c r="A21" s="1" t="s">
        <v>315</v>
      </c>
      <c r="B21" s="1" t="s">
        <v>316</v>
      </c>
      <c r="C21" s="65" t="s">
        <v>20</v>
      </c>
      <c r="D21" s="27">
        <v>21.6</v>
      </c>
      <c r="E21" s="27">
        <v>21.6</v>
      </c>
      <c r="F21" s="27">
        <v>129.18</v>
      </c>
      <c r="G21" s="61">
        <f t="shared" si="0"/>
        <v>2790.2880000000005</v>
      </c>
      <c r="H21" s="13">
        <f t="shared" si="1"/>
        <v>2790.29</v>
      </c>
    </row>
    <row r="22" spans="1:8" s="24" customFormat="1" ht="39">
      <c r="A22" s="1" t="s">
        <v>317</v>
      </c>
      <c r="B22" s="1" t="s">
        <v>308</v>
      </c>
      <c r="C22" s="65" t="s">
        <v>12</v>
      </c>
      <c r="D22" s="27">
        <v>216</v>
      </c>
      <c r="E22" s="27">
        <v>216</v>
      </c>
      <c r="F22" s="27">
        <v>95</v>
      </c>
      <c r="G22" s="61">
        <f t="shared" si="0"/>
        <v>20520</v>
      </c>
      <c r="H22" s="13">
        <f t="shared" si="1"/>
        <v>20520</v>
      </c>
    </row>
    <row r="23" spans="1:8" ht="26.25">
      <c r="A23" s="1" t="s">
        <v>318</v>
      </c>
      <c r="B23" s="1" t="s">
        <v>87</v>
      </c>
      <c r="C23" s="65" t="s">
        <v>15</v>
      </c>
      <c r="D23" s="27">
        <v>108.18</v>
      </c>
      <c r="E23" s="27">
        <v>108.18</v>
      </c>
      <c r="F23" s="27">
        <v>27.66</v>
      </c>
      <c r="G23" s="61">
        <f t="shared" si="0"/>
        <v>2992.2588000000001</v>
      </c>
      <c r="H23" s="13">
        <f t="shared" si="1"/>
        <v>2992.26</v>
      </c>
    </row>
    <row r="24" spans="1:8" s="24" customFormat="1">
      <c r="A24" s="20" t="s">
        <v>281</v>
      </c>
      <c r="B24" s="20" t="s">
        <v>319</v>
      </c>
      <c r="C24" s="70"/>
      <c r="D24" s="36"/>
      <c r="E24" s="36"/>
      <c r="F24" s="36"/>
      <c r="G24" s="45">
        <f t="shared" si="0"/>
        <v>0</v>
      </c>
      <c r="H24" s="39">
        <f t="shared" si="1"/>
        <v>0</v>
      </c>
    </row>
    <row r="25" spans="1:8" s="24" customFormat="1" ht="39">
      <c r="A25" s="1" t="s">
        <v>320</v>
      </c>
      <c r="B25" s="1" t="s">
        <v>308</v>
      </c>
      <c r="C25" s="65" t="s">
        <v>12</v>
      </c>
      <c r="D25" s="27">
        <v>375</v>
      </c>
      <c r="E25" s="27">
        <v>375</v>
      </c>
      <c r="F25" s="27">
        <v>95</v>
      </c>
      <c r="G25" s="61">
        <f t="shared" si="0"/>
        <v>35625</v>
      </c>
      <c r="H25" s="13">
        <f t="shared" si="1"/>
        <v>35625</v>
      </c>
    </row>
    <row r="26" spans="1:8" ht="26.25">
      <c r="A26" s="1" t="s">
        <v>321</v>
      </c>
      <c r="B26" s="1" t="s">
        <v>87</v>
      </c>
      <c r="C26" s="65" t="s">
        <v>15</v>
      </c>
      <c r="D26" s="27">
        <v>181.56</v>
      </c>
      <c r="E26" s="27">
        <v>181.56</v>
      </c>
      <c r="F26" s="27">
        <v>27.66</v>
      </c>
      <c r="G26" s="61">
        <f t="shared" si="0"/>
        <v>5021.9495999999999</v>
      </c>
      <c r="H26" s="13">
        <f t="shared" si="1"/>
        <v>5021.95</v>
      </c>
    </row>
    <row r="27" spans="1:8">
      <c r="A27" s="66" t="s">
        <v>30</v>
      </c>
      <c r="B27" s="66" t="s">
        <v>322</v>
      </c>
      <c r="C27" s="65"/>
      <c r="D27" s="27"/>
      <c r="E27" s="27"/>
      <c r="F27" s="27"/>
      <c r="G27" s="61">
        <f t="shared" si="0"/>
        <v>0</v>
      </c>
      <c r="H27" s="13">
        <f t="shared" si="1"/>
        <v>0</v>
      </c>
    </row>
    <row r="28" spans="1:8" s="24" customFormat="1">
      <c r="A28" s="20" t="s">
        <v>32</v>
      </c>
      <c r="B28" s="20" t="s">
        <v>323</v>
      </c>
      <c r="C28" s="70"/>
      <c r="D28" s="36"/>
      <c r="E28" s="36"/>
      <c r="F28" s="36"/>
      <c r="G28" s="45">
        <f t="shared" si="0"/>
        <v>0</v>
      </c>
      <c r="H28" s="39">
        <f t="shared" si="1"/>
        <v>0</v>
      </c>
    </row>
    <row r="29" spans="1:8" ht="39">
      <c r="A29" s="1" t="s">
        <v>324</v>
      </c>
      <c r="B29" s="1" t="s">
        <v>308</v>
      </c>
      <c r="C29" s="65" t="s">
        <v>12</v>
      </c>
      <c r="D29" s="27">
        <v>1964.68</v>
      </c>
      <c r="E29" s="27">
        <v>1964.68</v>
      </c>
      <c r="F29" s="27">
        <v>95</v>
      </c>
      <c r="G29" s="61">
        <f t="shared" si="0"/>
        <v>186644.6</v>
      </c>
      <c r="H29" s="13">
        <f t="shared" si="1"/>
        <v>186644.6</v>
      </c>
    </row>
    <row r="30" spans="1:8" ht="26.25">
      <c r="A30" s="1" t="s">
        <v>325</v>
      </c>
      <c r="B30" s="1" t="s">
        <v>87</v>
      </c>
      <c r="C30" s="65" t="s">
        <v>15</v>
      </c>
      <c r="D30" s="27">
        <v>982.34</v>
      </c>
      <c r="E30" s="27">
        <v>982.34</v>
      </c>
      <c r="F30" s="27">
        <v>27.66</v>
      </c>
      <c r="G30" s="61">
        <f t="shared" si="0"/>
        <v>27171.524400000002</v>
      </c>
      <c r="H30" s="13">
        <f t="shared" si="1"/>
        <v>27171.52</v>
      </c>
    </row>
    <row r="31" spans="1:8" s="24" customFormat="1">
      <c r="A31" s="20" t="s">
        <v>284</v>
      </c>
      <c r="B31" s="20" t="s">
        <v>326</v>
      </c>
      <c r="C31" s="70"/>
      <c r="D31" s="36"/>
      <c r="E31" s="36"/>
      <c r="F31" s="36"/>
      <c r="G31" s="45">
        <f t="shared" si="0"/>
        <v>0</v>
      </c>
      <c r="H31" s="39">
        <f t="shared" si="1"/>
        <v>0</v>
      </c>
    </row>
    <row r="32" spans="1:8" ht="39">
      <c r="A32" s="1" t="s">
        <v>327</v>
      </c>
      <c r="B32" s="1" t="s">
        <v>308</v>
      </c>
      <c r="C32" s="65" t="s">
        <v>12</v>
      </c>
      <c r="D32" s="27">
        <v>530.75</v>
      </c>
      <c r="E32" s="27">
        <v>530.75</v>
      </c>
      <c r="F32" s="27">
        <v>95</v>
      </c>
      <c r="G32" s="61">
        <f t="shared" si="0"/>
        <v>50421.25</v>
      </c>
      <c r="H32" s="13">
        <f t="shared" si="1"/>
        <v>50421.25</v>
      </c>
    </row>
    <row r="33" spans="1:8" ht="26.25">
      <c r="A33" s="1" t="s">
        <v>328</v>
      </c>
      <c r="B33" s="1" t="s">
        <v>87</v>
      </c>
      <c r="C33" s="65" t="s">
        <v>15</v>
      </c>
      <c r="D33" s="27">
        <v>193</v>
      </c>
      <c r="E33" s="27">
        <v>193</v>
      </c>
      <c r="F33" s="27">
        <v>27.66</v>
      </c>
      <c r="G33" s="61">
        <f t="shared" si="0"/>
        <v>5338.38</v>
      </c>
      <c r="H33" s="13">
        <f t="shared" si="1"/>
        <v>5338.38</v>
      </c>
    </row>
    <row r="34" spans="1:8" s="24" customFormat="1">
      <c r="A34" s="20" t="s">
        <v>34</v>
      </c>
      <c r="B34" s="20" t="s">
        <v>329</v>
      </c>
      <c r="C34" s="70"/>
      <c r="D34" s="36"/>
      <c r="E34" s="36"/>
      <c r="F34" s="36"/>
      <c r="G34" s="45">
        <f t="shared" si="0"/>
        <v>0</v>
      </c>
      <c r="H34" s="39">
        <f t="shared" si="1"/>
        <v>0</v>
      </c>
    </row>
    <row r="35" spans="1:8" s="24" customFormat="1">
      <c r="A35" s="20" t="s">
        <v>36</v>
      </c>
      <c r="B35" s="20" t="s">
        <v>330</v>
      </c>
      <c r="C35" s="70"/>
      <c r="D35" s="36"/>
      <c r="E35" s="36"/>
      <c r="F35" s="36"/>
      <c r="G35" s="45">
        <f t="shared" si="0"/>
        <v>0</v>
      </c>
      <c r="H35" s="39">
        <f t="shared" si="1"/>
        <v>0</v>
      </c>
    </row>
    <row r="36" spans="1:8" ht="39">
      <c r="A36" s="1" t="s">
        <v>331</v>
      </c>
      <c r="B36" s="1" t="s">
        <v>308</v>
      </c>
      <c r="C36" s="65" t="s">
        <v>12</v>
      </c>
      <c r="D36" s="27">
        <v>735.6</v>
      </c>
      <c r="E36" s="27">
        <v>735.6</v>
      </c>
      <c r="F36" s="27">
        <v>95</v>
      </c>
      <c r="G36" s="61">
        <f t="shared" si="0"/>
        <v>69882</v>
      </c>
      <c r="H36" s="13">
        <f t="shared" si="1"/>
        <v>69882</v>
      </c>
    </row>
    <row r="37" spans="1:8" ht="26.25">
      <c r="A37" s="1" t="s">
        <v>332</v>
      </c>
      <c r="B37" s="1" t="s">
        <v>87</v>
      </c>
      <c r="C37" s="65" t="s">
        <v>15</v>
      </c>
      <c r="D37" s="27">
        <v>272.83999999999997</v>
      </c>
      <c r="E37" s="27">
        <v>272.83999999999997</v>
      </c>
      <c r="F37" s="27">
        <v>27.66</v>
      </c>
      <c r="G37" s="61">
        <f t="shared" si="0"/>
        <v>7546.7543999999989</v>
      </c>
      <c r="H37" s="13">
        <f t="shared" si="1"/>
        <v>7546.75</v>
      </c>
    </row>
    <row r="38" spans="1:8" s="24" customFormat="1" ht="26.25">
      <c r="A38" s="20" t="s">
        <v>38</v>
      </c>
      <c r="B38" s="20" t="s">
        <v>333</v>
      </c>
      <c r="C38" s="70"/>
      <c r="D38" s="36"/>
      <c r="E38" s="36"/>
      <c r="F38" s="36"/>
      <c r="G38" s="45">
        <f t="shared" si="0"/>
        <v>0</v>
      </c>
      <c r="H38" s="39">
        <f t="shared" si="1"/>
        <v>0</v>
      </c>
    </row>
    <row r="39" spans="1:8">
      <c r="A39" s="1" t="s">
        <v>334</v>
      </c>
      <c r="B39" s="1" t="s">
        <v>316</v>
      </c>
      <c r="C39" s="65" t="s">
        <v>20</v>
      </c>
      <c r="D39" s="27">
        <v>166.38</v>
      </c>
      <c r="E39" s="27">
        <v>166.38</v>
      </c>
      <c r="F39" s="27">
        <v>129.18</v>
      </c>
      <c r="G39" s="61">
        <f t="shared" si="0"/>
        <v>21492.968400000002</v>
      </c>
      <c r="H39" s="13">
        <f t="shared" si="1"/>
        <v>21492.97</v>
      </c>
    </row>
    <row r="40" spans="1:8" ht="39">
      <c r="A40" s="1" t="s">
        <v>335</v>
      </c>
      <c r="B40" s="1" t="s">
        <v>308</v>
      </c>
      <c r="C40" s="65" t="s">
        <v>12</v>
      </c>
      <c r="D40" s="27">
        <v>1663.8</v>
      </c>
      <c r="E40" s="27">
        <v>1663.8</v>
      </c>
      <c r="F40" s="27">
        <v>95</v>
      </c>
      <c r="G40" s="61">
        <f t="shared" si="0"/>
        <v>158061</v>
      </c>
      <c r="H40" s="13">
        <f t="shared" si="1"/>
        <v>158061</v>
      </c>
    </row>
    <row r="41" spans="1:8" ht="26.25">
      <c r="A41" s="1" t="s">
        <v>336</v>
      </c>
      <c r="B41" s="1" t="s">
        <v>87</v>
      </c>
      <c r="C41" s="65" t="s">
        <v>15</v>
      </c>
      <c r="D41" s="27">
        <v>665.52</v>
      </c>
      <c r="E41" s="27">
        <v>665.52</v>
      </c>
      <c r="F41" s="27">
        <v>27.66</v>
      </c>
      <c r="G41" s="61">
        <f t="shared" si="0"/>
        <v>18408.283199999998</v>
      </c>
      <c r="H41" s="13">
        <f t="shared" si="1"/>
        <v>18408.28</v>
      </c>
    </row>
    <row r="42" spans="1:8" s="24" customFormat="1" ht="26.25">
      <c r="A42" s="20" t="s">
        <v>40</v>
      </c>
      <c r="B42" s="20" t="s">
        <v>337</v>
      </c>
      <c r="C42" s="70"/>
      <c r="D42" s="36"/>
      <c r="E42" s="36"/>
      <c r="F42" s="36"/>
      <c r="G42" s="45">
        <f t="shared" si="0"/>
        <v>0</v>
      </c>
      <c r="H42" s="39">
        <f t="shared" si="1"/>
        <v>0</v>
      </c>
    </row>
    <row r="43" spans="1:8">
      <c r="A43" s="1" t="s">
        <v>338</v>
      </c>
      <c r="B43" s="1" t="s">
        <v>316</v>
      </c>
      <c r="C43" s="65" t="s">
        <v>20</v>
      </c>
      <c r="D43" s="27">
        <v>32.5</v>
      </c>
      <c r="E43" s="27">
        <v>32.5</v>
      </c>
      <c r="F43" s="27">
        <v>129.18</v>
      </c>
      <c r="G43" s="61">
        <f t="shared" si="0"/>
        <v>4198.3500000000004</v>
      </c>
      <c r="H43" s="13">
        <f t="shared" si="1"/>
        <v>4198.3500000000004</v>
      </c>
    </row>
    <row r="44" spans="1:8" ht="39">
      <c r="A44" s="1" t="s">
        <v>339</v>
      </c>
      <c r="B44" s="1" t="s">
        <v>308</v>
      </c>
      <c r="C44" s="65" t="s">
        <v>12</v>
      </c>
      <c r="D44" s="27">
        <v>325</v>
      </c>
      <c r="E44" s="27">
        <v>325</v>
      </c>
      <c r="F44" s="27">
        <v>95</v>
      </c>
      <c r="G44" s="61">
        <f t="shared" si="0"/>
        <v>30875</v>
      </c>
      <c r="H44" s="13">
        <f t="shared" si="1"/>
        <v>30875</v>
      </c>
    </row>
    <row r="45" spans="1:8" ht="26.25">
      <c r="A45" s="1" t="s">
        <v>340</v>
      </c>
      <c r="B45" s="1" t="s">
        <v>87</v>
      </c>
      <c r="C45" s="65" t="s">
        <v>15</v>
      </c>
      <c r="D45" s="27">
        <v>130</v>
      </c>
      <c r="E45" s="27">
        <v>130</v>
      </c>
      <c r="F45" s="27">
        <v>27.66</v>
      </c>
      <c r="G45" s="61">
        <f t="shared" si="0"/>
        <v>3595.8</v>
      </c>
      <c r="H45" s="13">
        <f t="shared" si="1"/>
        <v>3595.8</v>
      </c>
    </row>
    <row r="46" spans="1:8" s="24" customFormat="1">
      <c r="A46" s="20" t="s">
        <v>341</v>
      </c>
      <c r="B46" s="20" t="s">
        <v>342</v>
      </c>
      <c r="C46" s="82"/>
      <c r="D46" s="82"/>
      <c r="E46" s="82"/>
      <c r="F46" s="82"/>
      <c r="G46" s="45">
        <f t="shared" si="0"/>
        <v>0</v>
      </c>
      <c r="H46" s="39">
        <f t="shared" si="1"/>
        <v>0</v>
      </c>
    </row>
    <row r="47" spans="1:8">
      <c r="A47" s="1" t="s">
        <v>343</v>
      </c>
      <c r="B47" s="1" t="s">
        <v>316</v>
      </c>
      <c r="C47" s="65" t="s">
        <v>20</v>
      </c>
      <c r="D47" s="76">
        <v>150.5</v>
      </c>
      <c r="E47" s="76">
        <v>150.5</v>
      </c>
      <c r="F47" s="27">
        <v>129.18</v>
      </c>
      <c r="G47" s="61">
        <f t="shared" si="0"/>
        <v>19441.59</v>
      </c>
      <c r="H47" s="13">
        <f t="shared" si="1"/>
        <v>19441.59</v>
      </c>
    </row>
    <row r="48" spans="1:8" ht="39">
      <c r="A48" s="1" t="s">
        <v>344</v>
      </c>
      <c r="B48" s="1" t="s">
        <v>308</v>
      </c>
      <c r="C48" s="65" t="s">
        <v>12</v>
      </c>
      <c r="D48" s="76">
        <v>1505</v>
      </c>
      <c r="E48" s="76">
        <v>1505</v>
      </c>
      <c r="F48" s="27">
        <v>95</v>
      </c>
      <c r="G48" s="61">
        <f t="shared" si="0"/>
        <v>142975</v>
      </c>
      <c r="H48" s="13">
        <f t="shared" si="1"/>
        <v>142975</v>
      </c>
    </row>
    <row r="49" spans="1:8" ht="26.25">
      <c r="A49" s="1" t="s">
        <v>345</v>
      </c>
      <c r="B49" s="1" t="s">
        <v>87</v>
      </c>
      <c r="C49" s="65" t="s">
        <v>15</v>
      </c>
      <c r="D49" s="76">
        <v>602</v>
      </c>
      <c r="E49" s="76">
        <v>602</v>
      </c>
      <c r="F49" s="27">
        <v>27.66</v>
      </c>
      <c r="G49" s="61">
        <f t="shared" si="0"/>
        <v>16651.32</v>
      </c>
      <c r="H49" s="13">
        <f t="shared" si="1"/>
        <v>16651.32</v>
      </c>
    </row>
    <row r="50" spans="1:8" s="24" customFormat="1">
      <c r="A50" s="20" t="s">
        <v>346</v>
      </c>
      <c r="B50" s="20" t="s">
        <v>35</v>
      </c>
      <c r="C50" s="70"/>
      <c r="D50" s="36"/>
      <c r="E50" s="36"/>
      <c r="F50" s="36"/>
      <c r="G50" s="45">
        <f t="shared" si="0"/>
        <v>0</v>
      </c>
      <c r="H50" s="39">
        <f t="shared" si="1"/>
        <v>0</v>
      </c>
    </row>
    <row r="51" spans="1:8">
      <c r="A51" s="1" t="s">
        <v>347</v>
      </c>
      <c r="B51" s="1" t="s">
        <v>348</v>
      </c>
      <c r="C51" s="65" t="s">
        <v>81</v>
      </c>
      <c r="D51" s="27">
        <v>6266.19</v>
      </c>
      <c r="E51" s="27">
        <v>6266.19</v>
      </c>
      <c r="F51" s="27">
        <v>0.48</v>
      </c>
      <c r="G51" s="61">
        <f t="shared" si="0"/>
        <v>3007.7711999999997</v>
      </c>
      <c r="H51" s="13">
        <f t="shared" si="1"/>
        <v>3007.77</v>
      </c>
    </row>
    <row r="52" spans="1:8">
      <c r="A52" s="1" t="s">
        <v>349</v>
      </c>
      <c r="B52" s="1" t="s">
        <v>41</v>
      </c>
      <c r="C52" s="65" t="s">
        <v>15</v>
      </c>
      <c r="D52" s="27">
        <v>3352.28</v>
      </c>
      <c r="E52" s="27">
        <v>3352.28</v>
      </c>
      <c r="F52" s="27">
        <v>3.73</v>
      </c>
      <c r="G52" s="61">
        <f t="shared" si="0"/>
        <v>12504.0044</v>
      </c>
      <c r="H52" s="13">
        <f t="shared" si="1"/>
        <v>12504</v>
      </c>
    </row>
    <row r="53" spans="1:8">
      <c r="A53" s="1" t="s">
        <v>350</v>
      </c>
      <c r="B53" s="1" t="s">
        <v>39</v>
      </c>
      <c r="C53" s="65" t="s">
        <v>23</v>
      </c>
      <c r="D53" s="27">
        <v>9</v>
      </c>
      <c r="E53" s="27">
        <v>9</v>
      </c>
      <c r="F53" s="27">
        <v>2198.4</v>
      </c>
      <c r="G53" s="61">
        <f t="shared" si="0"/>
        <v>19785.600000000002</v>
      </c>
      <c r="H53" s="13">
        <f t="shared" si="1"/>
        <v>19785.599999999999</v>
      </c>
    </row>
    <row r="54" spans="1:8" ht="26.25">
      <c r="A54" s="1" t="s">
        <v>351</v>
      </c>
      <c r="B54" s="1" t="s">
        <v>161</v>
      </c>
      <c r="C54" s="65" t="s">
        <v>23</v>
      </c>
      <c r="D54" s="27">
        <v>9</v>
      </c>
      <c r="E54" s="27">
        <v>9</v>
      </c>
      <c r="F54" s="27">
        <v>2304.62</v>
      </c>
      <c r="G54" s="61">
        <f t="shared" si="0"/>
        <v>20741.579999999998</v>
      </c>
      <c r="H54" s="13">
        <f t="shared" si="1"/>
        <v>20741.580000000002</v>
      </c>
    </row>
    <row r="55" spans="1:8">
      <c r="A55" s="7"/>
      <c r="B55" s="8" t="s">
        <v>248</v>
      </c>
      <c r="C55" s="16"/>
      <c r="D55" s="227" t="s">
        <v>903</v>
      </c>
      <c r="E55" s="228"/>
      <c r="F55" s="135">
        <f>G55/H55</f>
        <v>1.0000000026882407</v>
      </c>
      <c r="G55" s="53">
        <f>G6</f>
        <v>1004374.2726999997</v>
      </c>
      <c r="H55" s="53">
        <f>H6</f>
        <v>1004374.2699999999</v>
      </c>
    </row>
  </sheetData>
  <mergeCells count="15">
    <mergeCell ref="D55:E55"/>
    <mergeCell ref="F4:F5"/>
    <mergeCell ref="G4:G5"/>
    <mergeCell ref="H4:H5"/>
    <mergeCell ref="A6:F6"/>
    <mergeCell ref="A4:A5"/>
    <mergeCell ref="B4:B5"/>
    <mergeCell ref="C4:C5"/>
    <mergeCell ref="D4:D5"/>
    <mergeCell ref="E4:E5"/>
    <mergeCell ref="A1:B2"/>
    <mergeCell ref="C1:F1"/>
    <mergeCell ref="G1:H3"/>
    <mergeCell ref="C2:F3"/>
    <mergeCell ref="A3:B3"/>
  </mergeCells>
  <pageMargins left="0.511811024" right="0.511811024" top="0.78740157499999996" bottom="0.78740157499999996" header="0.31496062000000002" footer="0.31496062000000002"/>
  <pageSetup paperSize="9" scale="39" orientation="landscape" horizontalDpi="360" verticalDpi="360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6"/>
  <sheetViews>
    <sheetView view="pageBreakPreview" zoomScaleNormal="100" zoomScaleSheetLayoutView="100" workbookViewId="0">
      <selection activeCell="D146" sqref="D146:F146"/>
    </sheetView>
  </sheetViews>
  <sheetFormatPr defaultColWidth="9.140625" defaultRowHeight="15"/>
  <cols>
    <col min="1" max="1" width="9.5703125" style="9" customWidth="1"/>
    <col min="2" max="2" width="55.7109375" style="10" customWidth="1"/>
    <col min="3" max="3" width="8" style="18" customWidth="1"/>
    <col min="4" max="5" width="12.5703125" style="19" customWidth="1"/>
    <col min="6" max="6" width="13.28515625" style="50" bestFit="1" customWidth="1"/>
    <col min="7" max="7" width="18.140625" style="50" bestFit="1" customWidth="1"/>
    <col min="8" max="8" width="15" style="50" bestFit="1" customWidth="1"/>
  </cols>
  <sheetData>
    <row r="1" spans="1:8" ht="12.75" customHeight="1" thickBot="1">
      <c r="A1" s="206" t="s">
        <v>51</v>
      </c>
      <c r="B1" s="207"/>
      <c r="C1" s="210" t="s">
        <v>246</v>
      </c>
      <c r="D1" s="211"/>
      <c r="E1" s="211"/>
      <c r="F1" s="212"/>
      <c r="G1" s="213" t="s">
        <v>619</v>
      </c>
      <c r="H1" s="214"/>
    </row>
    <row r="2" spans="1:8" ht="20.25" customHeight="1" thickBot="1">
      <c r="A2" s="208"/>
      <c r="B2" s="209"/>
      <c r="C2" s="219" t="s">
        <v>247</v>
      </c>
      <c r="D2" s="220"/>
      <c r="E2" s="220"/>
      <c r="F2" s="221"/>
      <c r="G2" s="215"/>
      <c r="H2" s="216"/>
    </row>
    <row r="3" spans="1:8" ht="22.5" customHeight="1" thickBot="1">
      <c r="A3" s="225" t="s">
        <v>53</v>
      </c>
      <c r="B3" s="226"/>
      <c r="C3" s="222"/>
      <c r="D3" s="223"/>
      <c r="E3" s="223"/>
      <c r="F3" s="224"/>
      <c r="G3" s="217"/>
      <c r="H3" s="218"/>
    </row>
    <row r="4" spans="1:8" ht="12.75" customHeight="1">
      <c r="A4" s="235" t="s">
        <v>0</v>
      </c>
      <c r="B4" s="237" t="s">
        <v>42</v>
      </c>
      <c r="C4" s="239" t="s">
        <v>1</v>
      </c>
      <c r="D4" s="241" t="s">
        <v>47</v>
      </c>
      <c r="E4" s="241" t="s">
        <v>48</v>
      </c>
      <c r="F4" s="229" t="s">
        <v>43</v>
      </c>
      <c r="G4" s="231" t="s">
        <v>50</v>
      </c>
      <c r="H4" s="231" t="s">
        <v>49</v>
      </c>
    </row>
    <row r="5" spans="1:8">
      <c r="A5" s="236"/>
      <c r="B5" s="238"/>
      <c r="C5" s="240"/>
      <c r="D5" s="242"/>
      <c r="E5" s="242"/>
      <c r="F5" s="230"/>
      <c r="G5" s="232"/>
      <c r="H5" s="232"/>
    </row>
    <row r="6" spans="1:8">
      <c r="A6" s="243"/>
      <c r="B6" s="244"/>
      <c r="C6" s="244"/>
      <c r="D6" s="244"/>
      <c r="E6" s="244"/>
      <c r="F6" s="245"/>
      <c r="G6" s="52">
        <f>G146</f>
        <v>570081.12075836712</v>
      </c>
      <c r="H6" s="52">
        <f>H146</f>
        <v>570081.12075836712</v>
      </c>
    </row>
    <row r="7" spans="1:8" s="24" customFormat="1">
      <c r="A7" s="34">
        <v>1</v>
      </c>
      <c r="B7" s="20" t="s">
        <v>54</v>
      </c>
      <c r="C7" s="35"/>
      <c r="D7" s="36"/>
      <c r="E7" s="36"/>
      <c r="F7" s="45"/>
      <c r="G7" s="51">
        <f>SUM(G8:G67)</f>
        <v>306050.47523799993</v>
      </c>
      <c r="H7" s="51">
        <f>SUM(H8:H67)</f>
        <v>306050.47523799993</v>
      </c>
    </row>
    <row r="8" spans="1:8" ht="15.75">
      <c r="A8" s="34" t="s">
        <v>55</v>
      </c>
      <c r="B8" s="20" t="s">
        <v>56</v>
      </c>
      <c r="C8" s="37"/>
      <c r="D8" s="38"/>
      <c r="E8" s="38"/>
      <c r="F8" s="46"/>
      <c r="G8" s="45">
        <f>E8*F8</f>
        <v>0</v>
      </c>
      <c r="H8" s="39">
        <f>ROUND(D8*F8,2)</f>
        <v>0</v>
      </c>
    </row>
    <row r="9" spans="1:8" ht="26.25">
      <c r="A9" s="25" t="s">
        <v>57</v>
      </c>
      <c r="B9" s="1" t="s">
        <v>7</v>
      </c>
      <c r="C9" s="26" t="s">
        <v>5</v>
      </c>
      <c r="D9" s="27">
        <v>200</v>
      </c>
      <c r="E9" s="27">
        <v>200</v>
      </c>
      <c r="F9" s="47">
        <v>30.19</v>
      </c>
      <c r="G9" s="47">
        <f>E9*F9</f>
        <v>6038</v>
      </c>
      <c r="H9" s="12">
        <f>D9*F9</f>
        <v>6038</v>
      </c>
    </row>
    <row r="10" spans="1:8" s="24" customFormat="1" ht="26.25">
      <c r="A10" s="25" t="s">
        <v>58</v>
      </c>
      <c r="B10" s="1" t="s">
        <v>4</v>
      </c>
      <c r="C10" s="26" t="s">
        <v>5</v>
      </c>
      <c r="D10" s="27">
        <v>100</v>
      </c>
      <c r="E10" s="27">
        <v>100</v>
      </c>
      <c r="F10" s="47">
        <v>110.49</v>
      </c>
      <c r="G10" s="47">
        <f t="shared" ref="G10:G73" si="0">E10*F10</f>
        <v>11049</v>
      </c>
      <c r="H10" s="12">
        <f t="shared" ref="H10:H73" si="1">D10*F10</f>
        <v>11049</v>
      </c>
    </row>
    <row r="11" spans="1:8" ht="15.75">
      <c r="A11" s="34" t="s">
        <v>59</v>
      </c>
      <c r="B11" s="20" t="s">
        <v>9</v>
      </c>
      <c r="C11" s="37"/>
      <c r="D11" s="38"/>
      <c r="E11" s="38"/>
      <c r="F11" s="48"/>
      <c r="G11" s="46"/>
      <c r="H11" s="46"/>
    </row>
    <row r="12" spans="1:8" ht="26.25">
      <c r="A12" s="25" t="s">
        <v>60</v>
      </c>
      <c r="B12" s="1" t="s">
        <v>61</v>
      </c>
      <c r="C12" s="26" t="s">
        <v>12</v>
      </c>
      <c r="D12" s="27">
        <v>432.87</v>
      </c>
      <c r="E12" s="27">
        <v>432.87</v>
      </c>
      <c r="F12" s="47">
        <v>21.38</v>
      </c>
      <c r="G12" s="47">
        <f t="shared" si="0"/>
        <v>9254.7605999999996</v>
      </c>
      <c r="H12" s="12">
        <f t="shared" si="1"/>
        <v>9254.7605999999996</v>
      </c>
    </row>
    <row r="13" spans="1:8" ht="26.25">
      <c r="A13" s="25" t="s">
        <v>62</v>
      </c>
      <c r="B13" s="1" t="s">
        <v>14</v>
      </c>
      <c r="C13" s="26" t="s">
        <v>15</v>
      </c>
      <c r="D13" s="27">
        <v>258.69</v>
      </c>
      <c r="E13" s="27">
        <v>258.69</v>
      </c>
      <c r="F13" s="47">
        <v>8.31</v>
      </c>
      <c r="G13" s="47">
        <f t="shared" si="0"/>
        <v>2149.7139000000002</v>
      </c>
      <c r="H13" s="12">
        <f t="shared" si="1"/>
        <v>2149.7139000000002</v>
      </c>
    </row>
    <row r="14" spans="1:8" s="4" customFormat="1" ht="26.25">
      <c r="A14" s="25" t="s">
        <v>63</v>
      </c>
      <c r="B14" s="1" t="s">
        <v>22</v>
      </c>
      <c r="C14" s="26" t="s">
        <v>23</v>
      </c>
      <c r="D14" s="27">
        <v>17</v>
      </c>
      <c r="E14" s="27">
        <v>17</v>
      </c>
      <c r="F14" s="47">
        <v>95.78</v>
      </c>
      <c r="G14" s="47">
        <f t="shared" si="0"/>
        <v>1628.26</v>
      </c>
      <c r="H14" s="12">
        <f t="shared" si="1"/>
        <v>1628.26</v>
      </c>
    </row>
    <row r="15" spans="1:8" s="4" customFormat="1" ht="26.25">
      <c r="A15" s="25" t="s">
        <v>64</v>
      </c>
      <c r="B15" s="1" t="s">
        <v>17</v>
      </c>
      <c r="C15" s="26" t="s">
        <v>12</v>
      </c>
      <c r="D15" s="27">
        <v>1236.78</v>
      </c>
      <c r="E15" s="27">
        <v>1236.78</v>
      </c>
      <c r="F15" s="47">
        <v>4.4400000000000004</v>
      </c>
      <c r="G15" s="47">
        <f t="shared" si="0"/>
        <v>5491.3032000000003</v>
      </c>
      <c r="H15" s="12">
        <f t="shared" si="1"/>
        <v>5491.3032000000003</v>
      </c>
    </row>
    <row r="16" spans="1:8" s="24" customFormat="1" ht="26.25">
      <c r="A16" s="25" t="s">
        <v>65</v>
      </c>
      <c r="B16" s="1" t="s">
        <v>66</v>
      </c>
      <c r="C16" s="26" t="s">
        <v>20</v>
      </c>
      <c r="D16" s="27">
        <v>153.68</v>
      </c>
      <c r="E16" s="27">
        <v>153.68</v>
      </c>
      <c r="F16" s="47">
        <v>118.62</v>
      </c>
      <c r="G16" s="47">
        <f t="shared" si="0"/>
        <v>18229.5216</v>
      </c>
      <c r="H16" s="12">
        <f t="shared" si="1"/>
        <v>18229.5216</v>
      </c>
    </row>
    <row r="17" spans="1:8" ht="26.25">
      <c r="A17" s="25" t="s">
        <v>67</v>
      </c>
      <c r="B17" s="1" t="s">
        <v>68</v>
      </c>
      <c r="C17" s="26" t="s">
        <v>12</v>
      </c>
      <c r="D17" s="27">
        <v>6</v>
      </c>
      <c r="E17" s="27">
        <v>6</v>
      </c>
      <c r="F17" s="47">
        <v>363.45</v>
      </c>
      <c r="G17" s="47">
        <f t="shared" si="0"/>
        <v>2180.6999999999998</v>
      </c>
      <c r="H17" s="12">
        <f t="shared" si="1"/>
        <v>2180.6999999999998</v>
      </c>
    </row>
    <row r="18" spans="1:8" s="5" customFormat="1" ht="26.25">
      <c r="A18" s="25" t="s">
        <v>69</v>
      </c>
      <c r="B18" s="1" t="s">
        <v>70</v>
      </c>
      <c r="C18" s="26" t="s">
        <v>12</v>
      </c>
      <c r="D18" s="27">
        <v>10</v>
      </c>
      <c r="E18" s="27">
        <v>10</v>
      </c>
      <c r="F18" s="47">
        <v>243.51</v>
      </c>
      <c r="G18" s="47">
        <f t="shared" si="0"/>
        <v>2435.1</v>
      </c>
      <c r="H18" s="12">
        <f t="shared" si="1"/>
        <v>2435.1</v>
      </c>
    </row>
    <row r="19" spans="1:8" s="24" customFormat="1" ht="26.25">
      <c r="A19" s="25" t="s">
        <v>71</v>
      </c>
      <c r="B19" s="1" t="s">
        <v>72</v>
      </c>
      <c r="C19" s="26" t="s">
        <v>20</v>
      </c>
      <c r="D19" s="27">
        <v>381</v>
      </c>
      <c r="E19" s="27">
        <v>381</v>
      </c>
      <c r="F19" s="47">
        <v>14.72</v>
      </c>
      <c r="G19" s="47">
        <f t="shared" si="0"/>
        <v>5608.3200000000006</v>
      </c>
      <c r="H19" s="12">
        <f t="shared" si="1"/>
        <v>5608.3200000000006</v>
      </c>
    </row>
    <row r="20" spans="1:8" ht="26.25">
      <c r="A20" s="25" t="s">
        <v>73</v>
      </c>
      <c r="B20" s="1" t="s">
        <v>74</v>
      </c>
      <c r="C20" s="26" t="s">
        <v>75</v>
      </c>
      <c r="D20" s="27">
        <v>5715</v>
      </c>
      <c r="E20" s="27">
        <v>5715</v>
      </c>
      <c r="F20" s="47">
        <v>0.18</v>
      </c>
      <c r="G20" s="47">
        <f t="shared" si="0"/>
        <v>1028.7</v>
      </c>
      <c r="H20" s="12">
        <f t="shared" si="1"/>
        <v>1028.7</v>
      </c>
    </row>
    <row r="21" spans="1:8" s="24" customFormat="1" ht="26.25">
      <c r="A21" s="25" t="s">
        <v>76</v>
      </c>
      <c r="B21" s="1" t="s">
        <v>77</v>
      </c>
      <c r="C21" s="26" t="s">
        <v>15</v>
      </c>
      <c r="D21" s="27">
        <v>30</v>
      </c>
      <c r="E21" s="27">
        <v>30</v>
      </c>
      <c r="F21" s="47">
        <v>247</v>
      </c>
      <c r="G21" s="47">
        <f t="shared" si="0"/>
        <v>7410</v>
      </c>
      <c r="H21" s="12">
        <f t="shared" si="1"/>
        <v>7410</v>
      </c>
    </row>
    <row r="22" spans="1:8" s="24" customFormat="1" ht="15.75">
      <c r="A22" s="34" t="s">
        <v>78</v>
      </c>
      <c r="B22" s="20" t="s">
        <v>25</v>
      </c>
      <c r="C22" s="37"/>
      <c r="D22" s="38"/>
      <c r="E22" s="38"/>
      <c r="F22" s="48"/>
      <c r="G22" s="46"/>
      <c r="H22" s="46"/>
    </row>
    <row r="23" spans="1:8" ht="26.25">
      <c r="A23" s="25" t="s">
        <v>79</v>
      </c>
      <c r="B23" s="1" t="s">
        <v>80</v>
      </c>
      <c r="C23" s="26" t="s">
        <v>81</v>
      </c>
      <c r="D23" s="27">
        <v>329.89</v>
      </c>
      <c r="E23" s="27">
        <v>329.89</v>
      </c>
      <c r="F23" s="47">
        <v>64.94</v>
      </c>
      <c r="G23" s="47">
        <f t="shared" si="0"/>
        <v>21423.0566</v>
      </c>
      <c r="H23" s="12">
        <f t="shared" si="1"/>
        <v>21423.0566</v>
      </c>
    </row>
    <row r="24" spans="1:8" ht="51.75">
      <c r="A24" s="25" t="s">
        <v>82</v>
      </c>
      <c r="B24" s="1" t="s">
        <v>83</v>
      </c>
      <c r="C24" s="26" t="s">
        <v>12</v>
      </c>
      <c r="D24" s="27">
        <v>273.13</v>
      </c>
      <c r="E24" s="27">
        <v>273.13</v>
      </c>
      <c r="F24" s="47">
        <v>65.27</v>
      </c>
      <c r="G24" s="47">
        <f t="shared" si="0"/>
        <v>17827.195099999997</v>
      </c>
      <c r="H24" s="12">
        <f t="shared" si="1"/>
        <v>17827.195099999997</v>
      </c>
    </row>
    <row r="25" spans="1:8" ht="51.75">
      <c r="A25" s="25" t="s">
        <v>84</v>
      </c>
      <c r="B25" s="1" t="s">
        <v>85</v>
      </c>
      <c r="C25" s="26" t="s">
        <v>12</v>
      </c>
      <c r="D25" s="27">
        <v>63.92</v>
      </c>
      <c r="E25" s="27">
        <v>63.92</v>
      </c>
      <c r="F25" s="47">
        <v>90.79</v>
      </c>
      <c r="G25" s="47">
        <f t="shared" si="0"/>
        <v>5803.296800000001</v>
      </c>
      <c r="H25" s="12">
        <f t="shared" si="1"/>
        <v>5803.296800000001</v>
      </c>
    </row>
    <row r="26" spans="1:8" ht="26.25">
      <c r="A26" s="25" t="s">
        <v>86</v>
      </c>
      <c r="B26" s="1" t="s">
        <v>87</v>
      </c>
      <c r="C26" s="26" t="s">
        <v>15</v>
      </c>
      <c r="D26" s="27">
        <v>640.01</v>
      </c>
      <c r="E26" s="27">
        <v>640.01</v>
      </c>
      <c r="F26" s="47">
        <v>24.51</v>
      </c>
      <c r="G26" s="47">
        <f t="shared" si="0"/>
        <v>15686.645100000002</v>
      </c>
      <c r="H26" s="12">
        <f t="shared" si="1"/>
        <v>15686.645100000002</v>
      </c>
    </row>
    <row r="27" spans="1:8" ht="26.25">
      <c r="A27" s="25" t="s">
        <v>88</v>
      </c>
      <c r="B27" s="1" t="s">
        <v>89</v>
      </c>
      <c r="C27" s="26" t="s">
        <v>20</v>
      </c>
      <c r="D27" s="27">
        <v>6.22</v>
      </c>
      <c r="E27" s="27">
        <v>6.22</v>
      </c>
      <c r="F27" s="47">
        <v>146.34</v>
      </c>
      <c r="G27" s="47">
        <f t="shared" si="0"/>
        <v>910.23479999999995</v>
      </c>
      <c r="H27" s="12">
        <f t="shared" si="1"/>
        <v>910.23479999999995</v>
      </c>
    </row>
    <row r="28" spans="1:8" s="24" customFormat="1">
      <c r="A28" s="34" t="s">
        <v>90</v>
      </c>
      <c r="B28" s="20" t="s">
        <v>91</v>
      </c>
      <c r="C28" s="37"/>
      <c r="D28" s="38"/>
      <c r="E28" s="38"/>
      <c r="F28" s="48"/>
      <c r="G28" s="48"/>
      <c r="H28" s="48"/>
    </row>
    <row r="29" spans="1:8" ht="26.25">
      <c r="A29" s="25" t="s">
        <v>92</v>
      </c>
      <c r="B29" s="1" t="s">
        <v>93</v>
      </c>
      <c r="C29" s="26" t="s">
        <v>15</v>
      </c>
      <c r="D29" s="27">
        <v>200</v>
      </c>
      <c r="E29" s="27">
        <v>200</v>
      </c>
      <c r="F29" s="47">
        <v>5.75</v>
      </c>
      <c r="G29" s="47">
        <f t="shared" si="0"/>
        <v>1150</v>
      </c>
      <c r="H29" s="12">
        <f t="shared" si="1"/>
        <v>1150</v>
      </c>
    </row>
    <row r="30" spans="1:8" ht="26.25">
      <c r="A30" s="25" t="s">
        <v>94</v>
      </c>
      <c r="B30" s="1" t="s">
        <v>95</v>
      </c>
      <c r="C30" s="26" t="s">
        <v>15</v>
      </c>
      <c r="D30" s="27">
        <v>80</v>
      </c>
      <c r="E30" s="27">
        <v>80</v>
      </c>
      <c r="F30" s="47">
        <v>7.15</v>
      </c>
      <c r="G30" s="47">
        <f t="shared" si="0"/>
        <v>572</v>
      </c>
      <c r="H30" s="12">
        <f t="shared" si="1"/>
        <v>572</v>
      </c>
    </row>
    <row r="31" spans="1:8" ht="26.25">
      <c r="A31" s="25" t="s">
        <v>96</v>
      </c>
      <c r="B31" s="1" t="s">
        <v>97</v>
      </c>
      <c r="C31" s="26" t="s">
        <v>23</v>
      </c>
      <c r="D31" s="27">
        <v>5</v>
      </c>
      <c r="E31" s="27">
        <v>5</v>
      </c>
      <c r="F31" s="47">
        <v>80.349999999999994</v>
      </c>
      <c r="G31" s="47">
        <f t="shared" si="0"/>
        <v>401.75</v>
      </c>
      <c r="H31" s="12">
        <f t="shared" si="1"/>
        <v>401.75</v>
      </c>
    </row>
    <row r="32" spans="1:8" ht="26.25">
      <c r="A32" s="25" t="s">
        <v>98</v>
      </c>
      <c r="B32" s="1" t="s">
        <v>99</v>
      </c>
      <c r="C32" s="26" t="s">
        <v>23</v>
      </c>
      <c r="D32" s="27">
        <v>1</v>
      </c>
      <c r="E32" s="27">
        <v>1</v>
      </c>
      <c r="F32" s="47">
        <v>55.13</v>
      </c>
      <c r="G32" s="47">
        <f t="shared" si="0"/>
        <v>55.13</v>
      </c>
      <c r="H32" s="12">
        <f t="shared" si="1"/>
        <v>55.13</v>
      </c>
    </row>
    <row r="33" spans="1:8" ht="26.25">
      <c r="A33" s="25" t="s">
        <v>100</v>
      </c>
      <c r="B33" s="1" t="s">
        <v>101</v>
      </c>
      <c r="C33" s="26" t="s">
        <v>15</v>
      </c>
      <c r="D33" s="27">
        <v>1300</v>
      </c>
      <c r="E33" s="27">
        <v>1300</v>
      </c>
      <c r="F33" s="47">
        <v>7.16</v>
      </c>
      <c r="G33" s="47">
        <f t="shared" si="0"/>
        <v>9308</v>
      </c>
      <c r="H33" s="12">
        <f t="shared" si="1"/>
        <v>9308</v>
      </c>
    </row>
    <row r="34" spans="1:8" ht="26.25">
      <c r="A34" s="25" t="s">
        <v>102</v>
      </c>
      <c r="B34" s="1" t="s">
        <v>103</v>
      </c>
      <c r="C34" s="26" t="s">
        <v>15</v>
      </c>
      <c r="D34" s="27">
        <v>36</v>
      </c>
      <c r="E34" s="27">
        <v>36</v>
      </c>
      <c r="F34" s="47">
        <v>10.46</v>
      </c>
      <c r="G34" s="47">
        <f t="shared" si="0"/>
        <v>376.56000000000006</v>
      </c>
      <c r="H34" s="12">
        <f t="shared" si="1"/>
        <v>376.56000000000006</v>
      </c>
    </row>
    <row r="35" spans="1:8" ht="26.25">
      <c r="A35" s="25" t="s">
        <v>104</v>
      </c>
      <c r="B35" s="1" t="s">
        <v>105</v>
      </c>
      <c r="C35" s="26" t="s">
        <v>23</v>
      </c>
      <c r="D35" s="27">
        <v>21</v>
      </c>
      <c r="E35" s="27">
        <v>21</v>
      </c>
      <c r="F35" s="47">
        <v>125.75</v>
      </c>
      <c r="G35" s="47">
        <f t="shared" si="0"/>
        <v>2640.75</v>
      </c>
      <c r="H35" s="12">
        <f t="shared" si="1"/>
        <v>2640.75</v>
      </c>
    </row>
    <row r="36" spans="1:8" ht="51.75">
      <c r="A36" s="25" t="s">
        <v>106</v>
      </c>
      <c r="B36" s="1" t="s">
        <v>107</v>
      </c>
      <c r="C36" s="26" t="s">
        <v>23</v>
      </c>
      <c r="D36" s="27">
        <v>12</v>
      </c>
      <c r="E36" s="27">
        <v>12</v>
      </c>
      <c r="F36" s="47">
        <v>1581.06</v>
      </c>
      <c r="G36" s="47">
        <f t="shared" si="0"/>
        <v>18972.72</v>
      </c>
      <c r="H36" s="12">
        <f t="shared" si="1"/>
        <v>18972.72</v>
      </c>
    </row>
    <row r="37" spans="1:8" s="2" customFormat="1" ht="38.25">
      <c r="A37" s="25" t="s">
        <v>108</v>
      </c>
      <c r="B37" s="1" t="s">
        <v>109</v>
      </c>
      <c r="C37" s="26" t="s">
        <v>23</v>
      </c>
      <c r="D37" s="27">
        <v>12</v>
      </c>
      <c r="E37" s="27">
        <v>12</v>
      </c>
      <c r="F37" s="47">
        <v>2734.59</v>
      </c>
      <c r="G37" s="47">
        <f t="shared" si="0"/>
        <v>32815.08</v>
      </c>
      <c r="H37" s="12">
        <f t="shared" si="1"/>
        <v>32815.08</v>
      </c>
    </row>
    <row r="38" spans="1:8" s="24" customFormat="1" ht="15.75">
      <c r="A38" s="34" t="s">
        <v>110</v>
      </c>
      <c r="B38" s="20" t="s">
        <v>111</v>
      </c>
      <c r="C38" s="37"/>
      <c r="D38" s="38"/>
      <c r="E38" s="38"/>
      <c r="F38" s="48"/>
      <c r="G38" s="46"/>
      <c r="H38" s="46"/>
    </row>
    <row r="39" spans="1:8" ht="26.25">
      <c r="A39" s="25" t="s">
        <v>112</v>
      </c>
      <c r="B39" s="1" t="s">
        <v>113</v>
      </c>
      <c r="C39" s="26" t="s">
        <v>20</v>
      </c>
      <c r="D39" s="27">
        <v>1.3</v>
      </c>
      <c r="E39" s="27">
        <v>1.3</v>
      </c>
      <c r="F39" s="47">
        <v>44.11</v>
      </c>
      <c r="G39" s="47">
        <f t="shared" si="0"/>
        <v>57.343000000000004</v>
      </c>
      <c r="H39" s="12">
        <f t="shared" si="1"/>
        <v>57.343000000000004</v>
      </c>
    </row>
    <row r="40" spans="1:8" ht="26.25">
      <c r="A40" s="25" t="s">
        <v>114</v>
      </c>
      <c r="B40" s="1" t="s">
        <v>115</v>
      </c>
      <c r="C40" s="26" t="s">
        <v>20</v>
      </c>
      <c r="D40" s="27">
        <v>1.08</v>
      </c>
      <c r="E40" s="27">
        <v>1.08</v>
      </c>
      <c r="F40" s="47">
        <v>575.20000000000005</v>
      </c>
      <c r="G40" s="47">
        <f t="shared" si="0"/>
        <v>621.21600000000012</v>
      </c>
      <c r="H40" s="12">
        <f t="shared" si="1"/>
        <v>621.21600000000012</v>
      </c>
    </row>
    <row r="41" spans="1:8" ht="26.25">
      <c r="A41" s="25" t="s">
        <v>116</v>
      </c>
      <c r="B41" s="1" t="s">
        <v>117</v>
      </c>
      <c r="C41" s="26" t="s">
        <v>15</v>
      </c>
      <c r="D41" s="27">
        <v>33.18</v>
      </c>
      <c r="E41" s="27">
        <v>33.18</v>
      </c>
      <c r="F41" s="47">
        <v>274.73</v>
      </c>
      <c r="G41" s="47">
        <f t="shared" si="0"/>
        <v>9115.5414000000001</v>
      </c>
      <c r="H41" s="12">
        <f t="shared" si="1"/>
        <v>9115.5414000000001</v>
      </c>
    </row>
    <row r="42" spans="1:8" s="2" customFormat="1" ht="25.5">
      <c r="A42" s="25" t="s">
        <v>118</v>
      </c>
      <c r="B42" s="1" t="s">
        <v>119</v>
      </c>
      <c r="C42" s="26" t="s">
        <v>15</v>
      </c>
      <c r="D42" s="27">
        <v>25.2</v>
      </c>
      <c r="E42" s="27">
        <v>25.2</v>
      </c>
      <c r="F42" s="47">
        <v>65.28</v>
      </c>
      <c r="G42" s="47">
        <f t="shared" si="0"/>
        <v>1645.056</v>
      </c>
      <c r="H42" s="12">
        <f t="shared" si="1"/>
        <v>1645.056</v>
      </c>
    </row>
    <row r="43" spans="1:8" s="24" customFormat="1">
      <c r="A43" s="34" t="s">
        <v>120</v>
      </c>
      <c r="B43" s="20" t="s">
        <v>121</v>
      </c>
      <c r="C43" s="37"/>
      <c r="D43" s="38"/>
      <c r="E43" s="38"/>
      <c r="F43" s="48"/>
      <c r="G43" s="48"/>
      <c r="H43" s="48"/>
    </row>
    <row r="44" spans="1:8" s="2" customFormat="1" ht="25.5">
      <c r="A44" s="25" t="s">
        <v>122</v>
      </c>
      <c r="B44" s="1" t="s">
        <v>123</v>
      </c>
      <c r="C44" s="26" t="s">
        <v>12</v>
      </c>
      <c r="D44" s="27">
        <v>30</v>
      </c>
      <c r="E44" s="27">
        <v>30</v>
      </c>
      <c r="F44" s="47">
        <v>182.81</v>
      </c>
      <c r="G44" s="47">
        <f t="shared" si="0"/>
        <v>5484.3</v>
      </c>
      <c r="H44" s="12">
        <f t="shared" si="1"/>
        <v>5484.3</v>
      </c>
    </row>
    <row r="45" spans="1:8" ht="26.25">
      <c r="A45" s="25" t="s">
        <v>124</v>
      </c>
      <c r="B45" s="1" t="s">
        <v>125</v>
      </c>
      <c r="C45" s="26" t="s">
        <v>12</v>
      </c>
      <c r="D45" s="27">
        <v>45</v>
      </c>
      <c r="E45" s="27">
        <v>45</v>
      </c>
      <c r="F45" s="47">
        <v>24.98</v>
      </c>
      <c r="G45" s="47">
        <f t="shared" si="0"/>
        <v>1124.0999999999999</v>
      </c>
      <c r="H45" s="12">
        <f t="shared" si="1"/>
        <v>1124.0999999999999</v>
      </c>
    </row>
    <row r="46" spans="1:8" ht="39">
      <c r="A46" s="25" t="s">
        <v>126</v>
      </c>
      <c r="B46" s="1" t="s">
        <v>127</v>
      </c>
      <c r="C46" s="26" t="s">
        <v>12</v>
      </c>
      <c r="D46" s="27">
        <v>15</v>
      </c>
      <c r="E46" s="27">
        <v>15</v>
      </c>
      <c r="F46" s="47">
        <v>88.24</v>
      </c>
      <c r="G46" s="47">
        <f t="shared" si="0"/>
        <v>1323.6</v>
      </c>
      <c r="H46" s="12">
        <f t="shared" si="1"/>
        <v>1323.6</v>
      </c>
    </row>
    <row r="47" spans="1:8" s="24" customFormat="1" ht="15.75">
      <c r="A47" s="34" t="s">
        <v>128</v>
      </c>
      <c r="B47" s="20" t="s">
        <v>129</v>
      </c>
      <c r="C47" s="37"/>
      <c r="D47" s="38"/>
      <c r="E47" s="38"/>
      <c r="F47" s="48"/>
      <c r="G47" s="46"/>
      <c r="H47" s="46"/>
    </row>
    <row r="48" spans="1:8" ht="26.25">
      <c r="A48" s="25" t="s">
        <v>130</v>
      </c>
      <c r="B48" s="1" t="s">
        <v>131</v>
      </c>
      <c r="C48" s="26" t="s">
        <v>23</v>
      </c>
      <c r="D48" s="27">
        <v>1</v>
      </c>
      <c r="E48" s="27">
        <v>1</v>
      </c>
      <c r="F48" s="47">
        <v>12839.71</v>
      </c>
      <c r="G48" s="47">
        <f t="shared" si="0"/>
        <v>12839.71</v>
      </c>
      <c r="H48" s="12">
        <f t="shared" si="1"/>
        <v>12839.71</v>
      </c>
    </row>
    <row r="49" spans="1:8" ht="26.25">
      <c r="A49" s="25" t="s">
        <v>132</v>
      </c>
      <c r="B49" s="1" t="s">
        <v>133</v>
      </c>
      <c r="C49" s="26" t="s">
        <v>23</v>
      </c>
      <c r="D49" s="27">
        <v>1</v>
      </c>
      <c r="E49" s="27">
        <v>1</v>
      </c>
      <c r="F49" s="47">
        <v>4225.97</v>
      </c>
      <c r="G49" s="47">
        <f t="shared" si="0"/>
        <v>4225.97</v>
      </c>
      <c r="H49" s="12">
        <f t="shared" si="1"/>
        <v>4225.97</v>
      </c>
    </row>
    <row r="50" spans="1:8" s="24" customFormat="1" ht="15.75">
      <c r="A50" s="34" t="s">
        <v>134</v>
      </c>
      <c r="B50" s="20" t="s">
        <v>31</v>
      </c>
      <c r="C50" s="37"/>
      <c r="D50" s="38"/>
      <c r="E50" s="38"/>
      <c r="F50" s="48"/>
      <c r="G50" s="46"/>
      <c r="H50" s="46"/>
    </row>
    <row r="51" spans="1:8" ht="26.25">
      <c r="A51" s="25" t="s">
        <v>135</v>
      </c>
      <c r="B51" s="1" t="s">
        <v>136</v>
      </c>
      <c r="C51" s="26" t="s">
        <v>12</v>
      </c>
      <c r="D51" s="27">
        <v>401.7</v>
      </c>
      <c r="E51" s="27">
        <v>401.7</v>
      </c>
      <c r="F51" s="47">
        <v>17.57</v>
      </c>
      <c r="G51" s="47">
        <f t="shared" si="0"/>
        <v>7057.8689999999997</v>
      </c>
      <c r="H51" s="12">
        <f t="shared" si="1"/>
        <v>7057.8689999999997</v>
      </c>
    </row>
    <row r="52" spans="1:8" ht="26.25">
      <c r="A52" s="25" t="s">
        <v>137</v>
      </c>
      <c r="B52" s="1" t="s">
        <v>138</v>
      </c>
      <c r="C52" s="26" t="s">
        <v>23</v>
      </c>
      <c r="D52" s="27">
        <v>10</v>
      </c>
      <c r="E52" s="27">
        <v>10</v>
      </c>
      <c r="F52" s="47">
        <v>10.74</v>
      </c>
      <c r="G52" s="47">
        <f t="shared" si="0"/>
        <v>107.4</v>
      </c>
      <c r="H52" s="12">
        <f t="shared" si="1"/>
        <v>107.4</v>
      </c>
    </row>
    <row r="53" spans="1:8" ht="26.25">
      <c r="A53" s="25" t="s">
        <v>139</v>
      </c>
      <c r="B53" s="1" t="s">
        <v>140</v>
      </c>
      <c r="C53" s="26" t="s">
        <v>23</v>
      </c>
      <c r="D53" s="27">
        <v>100</v>
      </c>
      <c r="E53" s="27">
        <v>100</v>
      </c>
      <c r="F53" s="47">
        <v>3.7</v>
      </c>
      <c r="G53" s="47">
        <f t="shared" si="0"/>
        <v>370</v>
      </c>
      <c r="H53" s="12">
        <f t="shared" si="1"/>
        <v>370</v>
      </c>
    </row>
    <row r="54" spans="1:8" ht="26.25">
      <c r="A54" s="25" t="s">
        <v>141</v>
      </c>
      <c r="B54" s="1" t="s">
        <v>142</v>
      </c>
      <c r="C54" s="26" t="s">
        <v>23</v>
      </c>
      <c r="D54" s="27">
        <v>3</v>
      </c>
      <c r="E54" s="27">
        <v>3</v>
      </c>
      <c r="F54" s="47">
        <v>447.59</v>
      </c>
      <c r="G54" s="47">
        <f t="shared" si="0"/>
        <v>1342.77</v>
      </c>
      <c r="H54" s="12">
        <f t="shared" si="1"/>
        <v>1342.77</v>
      </c>
    </row>
    <row r="55" spans="1:8" ht="26.25">
      <c r="A55" s="25" t="s">
        <v>143</v>
      </c>
      <c r="B55" s="1" t="s">
        <v>144</v>
      </c>
      <c r="C55" s="26" t="s">
        <v>23</v>
      </c>
      <c r="D55" s="27">
        <v>2</v>
      </c>
      <c r="E55" s="27">
        <v>2</v>
      </c>
      <c r="F55" s="47">
        <v>73.36</v>
      </c>
      <c r="G55" s="47">
        <f t="shared" si="0"/>
        <v>146.72</v>
      </c>
      <c r="H55" s="12">
        <f t="shared" si="1"/>
        <v>146.72</v>
      </c>
    </row>
    <row r="56" spans="1:8" ht="26.25">
      <c r="A56" s="25" t="s">
        <v>145</v>
      </c>
      <c r="B56" s="1" t="s">
        <v>33</v>
      </c>
      <c r="C56" s="26" t="s">
        <v>23</v>
      </c>
      <c r="D56" s="27">
        <v>11</v>
      </c>
      <c r="E56" s="27">
        <v>11</v>
      </c>
      <c r="F56" s="47">
        <v>1272.25</v>
      </c>
      <c r="G56" s="47">
        <f t="shared" si="0"/>
        <v>13994.75</v>
      </c>
      <c r="H56" s="12">
        <f t="shared" si="1"/>
        <v>13994.75</v>
      </c>
    </row>
    <row r="57" spans="1:8" ht="39">
      <c r="A57" s="25" t="s">
        <v>146</v>
      </c>
      <c r="B57" s="1" t="s">
        <v>147</v>
      </c>
      <c r="C57" s="26" t="s">
        <v>148</v>
      </c>
      <c r="D57" s="27">
        <v>6</v>
      </c>
      <c r="E57" s="27">
        <v>6</v>
      </c>
      <c r="F57" s="47">
        <v>16.02</v>
      </c>
      <c r="G57" s="47">
        <f t="shared" si="0"/>
        <v>96.12</v>
      </c>
      <c r="H57" s="12">
        <f t="shared" si="1"/>
        <v>96.12</v>
      </c>
    </row>
    <row r="58" spans="1:8" s="24" customFormat="1" ht="15.75">
      <c r="A58" s="34" t="s">
        <v>149</v>
      </c>
      <c r="B58" s="20" t="s">
        <v>150</v>
      </c>
      <c r="C58" s="37"/>
      <c r="D58" s="38"/>
      <c r="E58" s="38"/>
      <c r="F58" s="48"/>
      <c r="G58" s="46"/>
      <c r="H58" s="46"/>
    </row>
    <row r="59" spans="1:8" ht="26.25">
      <c r="A59" s="25" t="s">
        <v>151</v>
      </c>
      <c r="B59" s="1" t="s">
        <v>152</v>
      </c>
      <c r="C59" s="26" t="s">
        <v>12</v>
      </c>
      <c r="D59" s="27">
        <v>273.22000000000003</v>
      </c>
      <c r="E59" s="27">
        <v>273.22000000000003</v>
      </c>
      <c r="F59" s="47">
        <v>8.06</v>
      </c>
      <c r="G59" s="47">
        <f t="shared" si="0"/>
        <v>2202.1532000000002</v>
      </c>
      <c r="H59" s="12">
        <f t="shared" si="1"/>
        <v>2202.1532000000002</v>
      </c>
    </row>
    <row r="60" spans="1:8" ht="26.25">
      <c r="A60" s="25" t="s">
        <v>153</v>
      </c>
      <c r="B60" s="1" t="s">
        <v>154</v>
      </c>
      <c r="C60" s="26" t="s">
        <v>12</v>
      </c>
      <c r="D60" s="27">
        <v>185.4</v>
      </c>
      <c r="E60" s="27">
        <v>185.4</v>
      </c>
      <c r="F60" s="47">
        <v>13.91</v>
      </c>
      <c r="G60" s="47">
        <f t="shared" si="0"/>
        <v>2578.9140000000002</v>
      </c>
      <c r="H60" s="12">
        <f t="shared" si="1"/>
        <v>2578.9140000000002</v>
      </c>
    </row>
    <row r="61" spans="1:8" s="24" customFormat="1" ht="15.75">
      <c r="A61" s="34" t="s">
        <v>155</v>
      </c>
      <c r="B61" s="20" t="s">
        <v>156</v>
      </c>
      <c r="C61" s="37"/>
      <c r="D61" s="38"/>
      <c r="E61" s="38"/>
      <c r="F61" s="48"/>
      <c r="G61" s="46"/>
      <c r="H61" s="46"/>
    </row>
    <row r="62" spans="1:8" ht="39">
      <c r="A62" s="25" t="s">
        <v>157</v>
      </c>
      <c r="B62" s="1" t="s">
        <v>158</v>
      </c>
      <c r="C62" s="26" t="s">
        <v>159</v>
      </c>
      <c r="D62" s="27">
        <v>18</v>
      </c>
      <c r="E62" s="27">
        <v>18</v>
      </c>
      <c r="F62" s="47">
        <v>1711.96</v>
      </c>
      <c r="G62" s="47">
        <f t="shared" si="0"/>
        <v>30815.279999999999</v>
      </c>
      <c r="H62" s="12">
        <f t="shared" si="1"/>
        <v>30815.279999999999</v>
      </c>
    </row>
    <row r="63" spans="1:8" ht="26.25">
      <c r="A63" s="25" t="s">
        <v>160</v>
      </c>
      <c r="B63" s="1" t="s">
        <v>161</v>
      </c>
      <c r="C63" s="26" t="s">
        <v>23</v>
      </c>
      <c r="D63" s="27">
        <v>1</v>
      </c>
      <c r="E63" s="27">
        <v>1</v>
      </c>
      <c r="F63" s="47">
        <v>2006.64</v>
      </c>
      <c r="G63" s="47">
        <f t="shared" si="0"/>
        <v>2006.64</v>
      </c>
      <c r="H63" s="12">
        <f t="shared" si="1"/>
        <v>2006.64</v>
      </c>
    </row>
    <row r="64" spans="1:8" ht="26.25">
      <c r="A64" s="25" t="s">
        <v>162</v>
      </c>
      <c r="B64" s="1" t="s">
        <v>39</v>
      </c>
      <c r="C64" s="26" t="s">
        <v>23</v>
      </c>
      <c r="D64" s="27">
        <v>1</v>
      </c>
      <c r="E64" s="27">
        <v>1</v>
      </c>
      <c r="F64" s="47">
        <v>1936.61</v>
      </c>
      <c r="G64" s="47">
        <f t="shared" si="0"/>
        <v>1936.61</v>
      </c>
      <c r="H64" s="12">
        <f t="shared" si="1"/>
        <v>1936.61</v>
      </c>
    </row>
    <row r="65" spans="1:8" ht="26.25">
      <c r="A65" s="28" t="s">
        <v>163</v>
      </c>
      <c r="B65" s="29" t="s">
        <v>164</v>
      </c>
      <c r="C65" s="30" t="s">
        <v>165</v>
      </c>
      <c r="D65" s="31">
        <v>3</v>
      </c>
      <c r="E65" s="31">
        <v>3</v>
      </c>
      <c r="F65" s="49">
        <f>1007.49*1.2054</f>
        <v>1214.4284460000001</v>
      </c>
      <c r="G65" s="47">
        <f t="shared" si="0"/>
        <v>3643.2853380000006</v>
      </c>
      <c r="H65" s="12">
        <f t="shared" si="1"/>
        <v>3643.2853380000006</v>
      </c>
    </row>
    <row r="66" spans="1:8" s="24" customFormat="1" ht="15.75">
      <c r="A66" s="34" t="s">
        <v>166</v>
      </c>
      <c r="B66" s="20" t="s">
        <v>35</v>
      </c>
      <c r="C66" s="37"/>
      <c r="D66" s="38"/>
      <c r="E66" s="38"/>
      <c r="F66" s="48"/>
      <c r="G66" s="46"/>
      <c r="H66" s="46"/>
    </row>
    <row r="67" spans="1:8" ht="26.25">
      <c r="A67" s="25" t="s">
        <v>167</v>
      </c>
      <c r="B67" s="1" t="s">
        <v>168</v>
      </c>
      <c r="C67" s="26" t="s">
        <v>12</v>
      </c>
      <c r="D67" s="27">
        <v>1236.78</v>
      </c>
      <c r="E67" s="27">
        <v>1236.78</v>
      </c>
      <c r="F67" s="47">
        <v>2.3199999999999998</v>
      </c>
      <c r="G67" s="47">
        <f t="shared" si="0"/>
        <v>2869.3295999999996</v>
      </c>
      <c r="H67" s="12">
        <f t="shared" si="1"/>
        <v>2869.3295999999996</v>
      </c>
    </row>
    <row r="68" spans="1:8" s="24" customFormat="1">
      <c r="A68" s="34">
        <v>2</v>
      </c>
      <c r="B68" s="20" t="s">
        <v>169</v>
      </c>
      <c r="C68" s="37"/>
      <c r="D68" s="38"/>
      <c r="E68" s="38"/>
      <c r="F68" s="48"/>
      <c r="G68" s="48">
        <f>SUM(G69:G122)</f>
        <v>208292.55259199996</v>
      </c>
      <c r="H68" s="48">
        <f>SUM(H69:H122)</f>
        <v>208292.55259199996</v>
      </c>
    </row>
    <row r="69" spans="1:8" s="24" customFormat="1" ht="15.75">
      <c r="A69" s="34" t="s">
        <v>170</v>
      </c>
      <c r="B69" s="20" t="s">
        <v>56</v>
      </c>
      <c r="C69" s="37"/>
      <c r="D69" s="38"/>
      <c r="E69" s="38"/>
      <c r="F69" s="48"/>
      <c r="G69" s="46"/>
      <c r="H69" s="46"/>
    </row>
    <row r="70" spans="1:8" ht="26.25">
      <c r="A70" s="25" t="s">
        <v>171</v>
      </c>
      <c r="B70" s="1" t="s">
        <v>7</v>
      </c>
      <c r="C70" s="26" t="s">
        <v>5</v>
      </c>
      <c r="D70" s="27">
        <v>80</v>
      </c>
      <c r="E70" s="27">
        <v>80</v>
      </c>
      <c r="F70" s="47">
        <v>30.19</v>
      </c>
      <c r="G70" s="47">
        <f t="shared" si="0"/>
        <v>2415.2000000000003</v>
      </c>
      <c r="H70" s="12">
        <f t="shared" si="1"/>
        <v>2415.2000000000003</v>
      </c>
    </row>
    <row r="71" spans="1:8" ht="26.25">
      <c r="A71" s="25" t="s">
        <v>172</v>
      </c>
      <c r="B71" s="1" t="s">
        <v>4</v>
      </c>
      <c r="C71" s="26" t="s">
        <v>5</v>
      </c>
      <c r="D71" s="27">
        <v>40</v>
      </c>
      <c r="E71" s="27">
        <v>40</v>
      </c>
      <c r="F71" s="47">
        <v>110.49</v>
      </c>
      <c r="G71" s="47">
        <f t="shared" si="0"/>
        <v>4419.5999999999995</v>
      </c>
      <c r="H71" s="12">
        <f t="shared" si="1"/>
        <v>4419.5999999999995</v>
      </c>
    </row>
    <row r="72" spans="1:8" s="24" customFormat="1" ht="15.75">
      <c r="A72" s="34" t="s">
        <v>173</v>
      </c>
      <c r="B72" s="20" t="s">
        <v>9</v>
      </c>
      <c r="C72" s="37"/>
      <c r="D72" s="38"/>
      <c r="E72" s="38"/>
      <c r="F72" s="48"/>
      <c r="G72" s="46"/>
      <c r="H72" s="46"/>
    </row>
    <row r="73" spans="1:8" ht="26.25">
      <c r="A73" s="25" t="s">
        <v>174</v>
      </c>
      <c r="B73" s="1" t="s">
        <v>61</v>
      </c>
      <c r="C73" s="26" t="s">
        <v>12</v>
      </c>
      <c r="D73" s="27">
        <v>511.52</v>
      </c>
      <c r="E73" s="27">
        <v>511.52</v>
      </c>
      <c r="F73" s="47">
        <v>21.38</v>
      </c>
      <c r="G73" s="47">
        <f t="shared" si="0"/>
        <v>10936.2976</v>
      </c>
      <c r="H73" s="12">
        <f t="shared" si="1"/>
        <v>10936.2976</v>
      </c>
    </row>
    <row r="74" spans="1:8" ht="26.25">
      <c r="A74" s="25" t="s">
        <v>175</v>
      </c>
      <c r="B74" s="1" t="s">
        <v>14</v>
      </c>
      <c r="C74" s="26" t="s">
        <v>15</v>
      </c>
      <c r="D74" s="27">
        <v>153.69</v>
      </c>
      <c r="E74" s="27">
        <v>153.69</v>
      </c>
      <c r="F74" s="47">
        <v>8.31</v>
      </c>
      <c r="G74" s="47">
        <f t="shared" ref="G74:G136" si="2">E74*F74</f>
        <v>1277.1639</v>
      </c>
      <c r="H74" s="12">
        <f t="shared" ref="H74:H136" si="3">D74*F74</f>
        <v>1277.1639</v>
      </c>
    </row>
    <row r="75" spans="1:8" ht="26.25">
      <c r="A75" s="25" t="s">
        <v>176</v>
      </c>
      <c r="B75" s="1" t="s">
        <v>17</v>
      </c>
      <c r="C75" s="26" t="s">
        <v>12</v>
      </c>
      <c r="D75" s="27">
        <v>730.74</v>
      </c>
      <c r="E75" s="27">
        <v>730.74</v>
      </c>
      <c r="F75" s="47">
        <v>4.4400000000000004</v>
      </c>
      <c r="G75" s="47">
        <f t="shared" si="2"/>
        <v>3244.4856000000004</v>
      </c>
      <c r="H75" s="12">
        <f t="shared" si="3"/>
        <v>3244.4856000000004</v>
      </c>
    </row>
    <row r="76" spans="1:8" ht="26.25">
      <c r="A76" s="25" t="s">
        <v>177</v>
      </c>
      <c r="B76" s="1" t="s">
        <v>66</v>
      </c>
      <c r="C76" s="26" t="s">
        <v>20</v>
      </c>
      <c r="D76" s="27">
        <v>93.07</v>
      </c>
      <c r="E76" s="27">
        <v>93.07</v>
      </c>
      <c r="F76" s="47">
        <v>118.62</v>
      </c>
      <c r="G76" s="47">
        <f t="shared" si="2"/>
        <v>11039.963399999999</v>
      </c>
      <c r="H76" s="12">
        <f t="shared" si="3"/>
        <v>11039.963399999999</v>
      </c>
    </row>
    <row r="77" spans="1:8" ht="26.25">
      <c r="A77" s="25" t="s">
        <v>178</v>
      </c>
      <c r="B77" s="1" t="s">
        <v>68</v>
      </c>
      <c r="C77" s="26" t="s">
        <v>12</v>
      </c>
      <c r="D77" s="27">
        <v>6</v>
      </c>
      <c r="E77" s="27">
        <v>6</v>
      </c>
      <c r="F77" s="47">
        <v>363.45</v>
      </c>
      <c r="G77" s="47">
        <f t="shared" si="2"/>
        <v>2180.6999999999998</v>
      </c>
      <c r="H77" s="12">
        <f t="shared" si="3"/>
        <v>2180.6999999999998</v>
      </c>
    </row>
    <row r="78" spans="1:8" ht="26.25">
      <c r="A78" s="25" t="s">
        <v>179</v>
      </c>
      <c r="B78" s="1" t="s">
        <v>70</v>
      </c>
      <c r="C78" s="26" t="s">
        <v>12</v>
      </c>
      <c r="D78" s="27">
        <v>10</v>
      </c>
      <c r="E78" s="27">
        <v>10</v>
      </c>
      <c r="F78" s="47">
        <v>243.51</v>
      </c>
      <c r="G78" s="47">
        <f t="shared" si="2"/>
        <v>2435.1</v>
      </c>
      <c r="H78" s="12">
        <f t="shared" si="3"/>
        <v>2435.1</v>
      </c>
    </row>
    <row r="79" spans="1:8" ht="26.25">
      <c r="A79" s="25" t="s">
        <v>180</v>
      </c>
      <c r="B79" s="1" t="s">
        <v>72</v>
      </c>
      <c r="C79" s="26" t="s">
        <v>20</v>
      </c>
      <c r="D79" s="27">
        <v>200</v>
      </c>
      <c r="E79" s="27">
        <v>200</v>
      </c>
      <c r="F79" s="47">
        <v>14.72</v>
      </c>
      <c r="G79" s="47">
        <f t="shared" si="2"/>
        <v>2944</v>
      </c>
      <c r="H79" s="12">
        <f t="shared" si="3"/>
        <v>2944</v>
      </c>
    </row>
    <row r="80" spans="1:8" ht="26.25">
      <c r="A80" s="25" t="s">
        <v>181</v>
      </c>
      <c r="B80" s="1" t="s">
        <v>74</v>
      </c>
      <c r="C80" s="26" t="s">
        <v>75</v>
      </c>
      <c r="D80" s="27">
        <v>3057</v>
      </c>
      <c r="E80" s="27">
        <v>3057</v>
      </c>
      <c r="F80" s="47">
        <v>0.18</v>
      </c>
      <c r="G80" s="47">
        <f t="shared" si="2"/>
        <v>550.26</v>
      </c>
      <c r="H80" s="12">
        <f t="shared" si="3"/>
        <v>550.26</v>
      </c>
    </row>
    <row r="81" spans="1:8" ht="26.25">
      <c r="A81" s="25" t="s">
        <v>182</v>
      </c>
      <c r="B81" s="1" t="s">
        <v>77</v>
      </c>
      <c r="C81" s="26" t="s">
        <v>15</v>
      </c>
      <c r="D81" s="27">
        <v>20</v>
      </c>
      <c r="E81" s="27">
        <v>20</v>
      </c>
      <c r="F81" s="47">
        <v>247</v>
      </c>
      <c r="G81" s="47">
        <f t="shared" si="2"/>
        <v>4940</v>
      </c>
      <c r="H81" s="12">
        <f t="shared" si="3"/>
        <v>4940</v>
      </c>
    </row>
    <row r="82" spans="1:8" s="24" customFormat="1">
      <c r="A82" s="34" t="s">
        <v>183</v>
      </c>
      <c r="B82" s="20" t="s">
        <v>25</v>
      </c>
      <c r="C82" s="37"/>
      <c r="D82" s="38"/>
      <c r="E82" s="38"/>
      <c r="F82" s="48"/>
      <c r="G82" s="48"/>
      <c r="H82" s="48"/>
    </row>
    <row r="83" spans="1:8" ht="26.25">
      <c r="A83" s="25" t="s">
        <v>184</v>
      </c>
      <c r="B83" s="1" t="s">
        <v>80</v>
      </c>
      <c r="C83" s="26" t="s">
        <v>81</v>
      </c>
      <c r="D83" s="27">
        <v>250.42</v>
      </c>
      <c r="E83" s="27">
        <v>250.42</v>
      </c>
      <c r="F83" s="47">
        <v>64.94</v>
      </c>
      <c r="G83" s="47">
        <f t="shared" si="2"/>
        <v>16262.274799999999</v>
      </c>
      <c r="H83" s="12">
        <f t="shared" si="3"/>
        <v>16262.274799999999</v>
      </c>
    </row>
    <row r="84" spans="1:8" ht="51.75">
      <c r="A84" s="25" t="s">
        <v>185</v>
      </c>
      <c r="B84" s="1" t="s">
        <v>83</v>
      </c>
      <c r="C84" s="26" t="s">
        <v>12</v>
      </c>
      <c r="D84" s="27">
        <v>232.61</v>
      </c>
      <c r="E84" s="27">
        <v>232.61</v>
      </c>
      <c r="F84" s="47">
        <v>65.27</v>
      </c>
      <c r="G84" s="47">
        <f t="shared" si="2"/>
        <v>15182.4547</v>
      </c>
      <c r="H84" s="12">
        <f t="shared" si="3"/>
        <v>15182.4547</v>
      </c>
    </row>
    <row r="85" spans="1:8" ht="51.75">
      <c r="A85" s="25" t="s">
        <v>186</v>
      </c>
      <c r="B85" s="1" t="s">
        <v>85</v>
      </c>
      <c r="C85" s="26" t="s">
        <v>12</v>
      </c>
      <c r="D85" s="27">
        <v>46.69</v>
      </c>
      <c r="E85" s="27">
        <v>46.69</v>
      </c>
      <c r="F85" s="47">
        <v>90.79</v>
      </c>
      <c r="G85" s="47">
        <f t="shared" si="2"/>
        <v>4238.9850999999999</v>
      </c>
      <c r="H85" s="12">
        <f t="shared" si="3"/>
        <v>4238.9850999999999</v>
      </c>
    </row>
    <row r="86" spans="1:8" ht="26.25">
      <c r="A86" s="25" t="s">
        <v>187</v>
      </c>
      <c r="B86" s="1" t="s">
        <v>87</v>
      </c>
      <c r="C86" s="26" t="s">
        <v>15</v>
      </c>
      <c r="D86" s="27">
        <v>406.03</v>
      </c>
      <c r="E86" s="27">
        <v>406.03</v>
      </c>
      <c r="F86" s="47">
        <v>24.51</v>
      </c>
      <c r="G86" s="47">
        <f t="shared" si="2"/>
        <v>9951.7952999999998</v>
      </c>
      <c r="H86" s="12">
        <f t="shared" si="3"/>
        <v>9951.7952999999998</v>
      </c>
    </row>
    <row r="87" spans="1:8" ht="26.25">
      <c r="A87" s="25" t="s">
        <v>188</v>
      </c>
      <c r="B87" s="1" t="s">
        <v>89</v>
      </c>
      <c r="C87" s="26" t="s">
        <v>20</v>
      </c>
      <c r="D87" s="27">
        <v>6.81</v>
      </c>
      <c r="E87" s="27">
        <v>6.81</v>
      </c>
      <c r="F87" s="47">
        <v>146.34</v>
      </c>
      <c r="G87" s="47">
        <f t="shared" si="2"/>
        <v>996.57539999999995</v>
      </c>
      <c r="H87" s="12">
        <f t="shared" si="3"/>
        <v>996.57539999999995</v>
      </c>
    </row>
    <row r="88" spans="1:8" s="24" customFormat="1" ht="15.75">
      <c r="A88" s="34" t="s">
        <v>189</v>
      </c>
      <c r="B88" s="20" t="s">
        <v>91</v>
      </c>
      <c r="C88" s="37"/>
      <c r="D88" s="38"/>
      <c r="E88" s="38"/>
      <c r="F88" s="48"/>
      <c r="G88" s="46"/>
      <c r="H88" s="46"/>
    </row>
    <row r="89" spans="1:8" ht="26.25">
      <c r="A89" s="25" t="s">
        <v>190</v>
      </c>
      <c r="B89" s="1" t="s">
        <v>93</v>
      </c>
      <c r="C89" s="26" t="s">
        <v>15</v>
      </c>
      <c r="D89" s="27">
        <v>133</v>
      </c>
      <c r="E89" s="27">
        <v>133</v>
      </c>
      <c r="F89" s="47">
        <v>5.75</v>
      </c>
      <c r="G89" s="47">
        <f t="shared" si="2"/>
        <v>764.75</v>
      </c>
      <c r="H89" s="12">
        <f t="shared" si="3"/>
        <v>764.75</v>
      </c>
    </row>
    <row r="90" spans="1:8" ht="26.25">
      <c r="A90" s="25" t="s">
        <v>191</v>
      </c>
      <c r="B90" s="1" t="s">
        <v>95</v>
      </c>
      <c r="C90" s="26" t="s">
        <v>15</v>
      </c>
      <c r="D90" s="27">
        <v>53</v>
      </c>
      <c r="E90" s="27">
        <v>53</v>
      </c>
      <c r="F90" s="47">
        <v>7.15</v>
      </c>
      <c r="G90" s="47">
        <f t="shared" si="2"/>
        <v>378.95000000000005</v>
      </c>
      <c r="H90" s="12">
        <f t="shared" si="3"/>
        <v>378.95000000000005</v>
      </c>
    </row>
    <row r="91" spans="1:8" ht="26.25">
      <c r="A91" s="25" t="s">
        <v>192</v>
      </c>
      <c r="B91" s="1" t="s">
        <v>101</v>
      </c>
      <c r="C91" s="26" t="s">
        <v>15</v>
      </c>
      <c r="D91" s="27">
        <v>867</v>
      </c>
      <c r="E91" s="27">
        <v>867</v>
      </c>
      <c r="F91" s="47">
        <v>7.16</v>
      </c>
      <c r="G91" s="47">
        <f t="shared" si="2"/>
        <v>6207.72</v>
      </c>
      <c r="H91" s="12">
        <f t="shared" si="3"/>
        <v>6207.72</v>
      </c>
    </row>
    <row r="92" spans="1:8" ht="26.25">
      <c r="A92" s="25" t="s">
        <v>193</v>
      </c>
      <c r="B92" s="1" t="s">
        <v>103</v>
      </c>
      <c r="C92" s="26" t="s">
        <v>15</v>
      </c>
      <c r="D92" s="27">
        <v>24</v>
      </c>
      <c r="E92" s="27">
        <v>24</v>
      </c>
      <c r="F92" s="47">
        <v>10.46</v>
      </c>
      <c r="G92" s="47">
        <f t="shared" si="2"/>
        <v>251.04000000000002</v>
      </c>
      <c r="H92" s="12">
        <f t="shared" si="3"/>
        <v>251.04000000000002</v>
      </c>
    </row>
    <row r="93" spans="1:8" ht="26.25">
      <c r="A93" s="25" t="s">
        <v>194</v>
      </c>
      <c r="B93" s="1" t="s">
        <v>105</v>
      </c>
      <c r="C93" s="26" t="s">
        <v>23</v>
      </c>
      <c r="D93" s="27">
        <v>14</v>
      </c>
      <c r="E93" s="27">
        <v>14</v>
      </c>
      <c r="F93" s="47">
        <v>125.75</v>
      </c>
      <c r="G93" s="47">
        <f t="shared" si="2"/>
        <v>1760.5</v>
      </c>
      <c r="H93" s="12">
        <f t="shared" si="3"/>
        <v>1760.5</v>
      </c>
    </row>
    <row r="94" spans="1:8" ht="39">
      <c r="A94" s="25" t="s">
        <v>195</v>
      </c>
      <c r="B94" s="1" t="s">
        <v>109</v>
      </c>
      <c r="C94" s="26" t="s">
        <v>23</v>
      </c>
      <c r="D94" s="27">
        <v>8</v>
      </c>
      <c r="E94" s="27">
        <v>8</v>
      </c>
      <c r="F94" s="47">
        <v>2734.59</v>
      </c>
      <c r="G94" s="47">
        <f t="shared" si="2"/>
        <v>21876.720000000001</v>
      </c>
      <c r="H94" s="12">
        <f t="shared" si="3"/>
        <v>21876.720000000001</v>
      </c>
    </row>
    <row r="95" spans="1:8" s="24" customFormat="1">
      <c r="A95" s="34" t="s">
        <v>196</v>
      </c>
      <c r="B95" s="20" t="s">
        <v>111</v>
      </c>
      <c r="C95" s="37"/>
      <c r="D95" s="38"/>
      <c r="E95" s="38"/>
      <c r="F95" s="48"/>
      <c r="G95" s="48"/>
      <c r="H95" s="48"/>
    </row>
    <row r="96" spans="1:8" ht="26.25">
      <c r="A96" s="25" t="s">
        <v>197</v>
      </c>
      <c r="B96" s="1" t="s">
        <v>113</v>
      </c>
      <c r="C96" s="26" t="s">
        <v>20</v>
      </c>
      <c r="D96" s="27">
        <v>1.3</v>
      </c>
      <c r="E96" s="27">
        <v>1.3</v>
      </c>
      <c r="F96" s="47">
        <v>44.11</v>
      </c>
      <c r="G96" s="47">
        <f t="shared" si="2"/>
        <v>57.343000000000004</v>
      </c>
      <c r="H96" s="12">
        <f t="shared" si="3"/>
        <v>57.343000000000004</v>
      </c>
    </row>
    <row r="97" spans="1:8" ht="26.25">
      <c r="A97" s="25" t="s">
        <v>198</v>
      </c>
      <c r="B97" s="1" t="s">
        <v>115</v>
      </c>
      <c r="C97" s="26" t="s">
        <v>20</v>
      </c>
      <c r="D97" s="27">
        <v>1.08</v>
      </c>
      <c r="E97" s="27">
        <v>1.08</v>
      </c>
      <c r="F97" s="47">
        <v>575.20000000000005</v>
      </c>
      <c r="G97" s="47">
        <f t="shared" si="2"/>
        <v>621.21600000000012</v>
      </c>
      <c r="H97" s="12">
        <f t="shared" si="3"/>
        <v>621.21600000000012</v>
      </c>
    </row>
    <row r="98" spans="1:8" ht="26.25">
      <c r="A98" s="25" t="s">
        <v>199</v>
      </c>
      <c r="B98" s="1" t="s">
        <v>117</v>
      </c>
      <c r="C98" s="26" t="s">
        <v>15</v>
      </c>
      <c r="D98" s="27">
        <v>33.18</v>
      </c>
      <c r="E98" s="27">
        <v>33.18</v>
      </c>
      <c r="F98" s="47">
        <v>274.73</v>
      </c>
      <c r="G98" s="47">
        <f t="shared" si="2"/>
        <v>9115.5414000000001</v>
      </c>
      <c r="H98" s="12">
        <f t="shared" si="3"/>
        <v>9115.5414000000001</v>
      </c>
    </row>
    <row r="99" spans="1:8" ht="26.25">
      <c r="A99" s="25" t="s">
        <v>200</v>
      </c>
      <c r="B99" s="1" t="s">
        <v>119</v>
      </c>
      <c r="C99" s="26" t="s">
        <v>15</v>
      </c>
      <c r="D99" s="27">
        <v>25.2</v>
      </c>
      <c r="E99" s="27">
        <v>25.2</v>
      </c>
      <c r="F99" s="47">
        <v>65.28</v>
      </c>
      <c r="G99" s="47">
        <f t="shared" si="2"/>
        <v>1645.056</v>
      </c>
      <c r="H99" s="12">
        <f t="shared" si="3"/>
        <v>1645.056</v>
      </c>
    </row>
    <row r="100" spans="1:8" s="24" customFormat="1" ht="15.75">
      <c r="A100" s="34" t="s">
        <v>201</v>
      </c>
      <c r="B100" s="20" t="s">
        <v>121</v>
      </c>
      <c r="C100" s="37"/>
      <c r="D100" s="38"/>
      <c r="E100" s="38"/>
      <c r="F100" s="48"/>
      <c r="G100" s="46"/>
      <c r="H100" s="46"/>
    </row>
    <row r="101" spans="1:8" ht="26.25">
      <c r="A101" s="25" t="s">
        <v>202</v>
      </c>
      <c r="B101" s="1" t="s">
        <v>123</v>
      </c>
      <c r="C101" s="26" t="s">
        <v>12</v>
      </c>
      <c r="D101" s="27">
        <v>30</v>
      </c>
      <c r="E101" s="27">
        <v>30</v>
      </c>
      <c r="F101" s="47">
        <v>182.81</v>
      </c>
      <c r="G101" s="47">
        <f t="shared" si="2"/>
        <v>5484.3</v>
      </c>
      <c r="H101" s="12">
        <f t="shared" si="3"/>
        <v>5484.3</v>
      </c>
    </row>
    <row r="102" spans="1:8" ht="26.25">
      <c r="A102" s="25" t="s">
        <v>203</v>
      </c>
      <c r="B102" s="1" t="s">
        <v>125</v>
      </c>
      <c r="C102" s="26" t="s">
        <v>12</v>
      </c>
      <c r="D102" s="27">
        <v>45</v>
      </c>
      <c r="E102" s="27">
        <v>45</v>
      </c>
      <c r="F102" s="47">
        <v>24.98</v>
      </c>
      <c r="G102" s="47">
        <f t="shared" si="2"/>
        <v>1124.0999999999999</v>
      </c>
      <c r="H102" s="12">
        <f t="shared" si="3"/>
        <v>1124.0999999999999</v>
      </c>
    </row>
    <row r="103" spans="1:8" ht="39">
      <c r="A103" s="25" t="s">
        <v>204</v>
      </c>
      <c r="B103" s="1" t="s">
        <v>127</v>
      </c>
      <c r="C103" s="26" t="s">
        <v>12</v>
      </c>
      <c r="D103" s="27">
        <v>15</v>
      </c>
      <c r="E103" s="27">
        <v>15</v>
      </c>
      <c r="F103" s="47">
        <v>88.24</v>
      </c>
      <c r="G103" s="47">
        <f t="shared" si="2"/>
        <v>1323.6</v>
      </c>
      <c r="H103" s="12">
        <f t="shared" si="3"/>
        <v>1323.6</v>
      </c>
    </row>
    <row r="104" spans="1:8" s="24" customFormat="1" ht="15.75">
      <c r="A104" s="34" t="s">
        <v>205</v>
      </c>
      <c r="B104" s="20" t="s">
        <v>129</v>
      </c>
      <c r="C104" s="37"/>
      <c r="D104" s="38"/>
      <c r="E104" s="38"/>
      <c r="F104" s="48"/>
      <c r="G104" s="46"/>
      <c r="H104" s="46"/>
    </row>
    <row r="105" spans="1:8" ht="26.25">
      <c r="A105" s="25" t="s">
        <v>206</v>
      </c>
      <c r="B105" s="1" t="s">
        <v>131</v>
      </c>
      <c r="C105" s="26" t="s">
        <v>23</v>
      </c>
      <c r="D105" s="27">
        <v>1</v>
      </c>
      <c r="E105" s="27">
        <v>1</v>
      </c>
      <c r="F105" s="47">
        <v>12839.71</v>
      </c>
      <c r="G105" s="47">
        <f t="shared" si="2"/>
        <v>12839.71</v>
      </c>
      <c r="H105" s="12">
        <f t="shared" si="3"/>
        <v>12839.71</v>
      </c>
    </row>
    <row r="106" spans="1:8" ht="26.25">
      <c r="A106" s="25" t="s">
        <v>207</v>
      </c>
      <c r="B106" s="1" t="s">
        <v>133</v>
      </c>
      <c r="C106" s="26" t="s">
        <v>23</v>
      </c>
      <c r="D106" s="27">
        <v>1</v>
      </c>
      <c r="E106" s="27">
        <v>1</v>
      </c>
      <c r="F106" s="47">
        <v>4225.97</v>
      </c>
      <c r="G106" s="47">
        <f t="shared" si="2"/>
        <v>4225.97</v>
      </c>
      <c r="H106" s="12">
        <f t="shared" si="3"/>
        <v>4225.97</v>
      </c>
    </row>
    <row r="107" spans="1:8" s="24" customFormat="1" ht="15.75">
      <c r="A107" s="34" t="s">
        <v>208</v>
      </c>
      <c r="B107" s="20" t="s">
        <v>31</v>
      </c>
      <c r="C107" s="37"/>
      <c r="D107" s="38"/>
      <c r="E107" s="38"/>
      <c r="F107" s="48"/>
      <c r="G107" s="46"/>
      <c r="H107" s="46"/>
    </row>
    <row r="108" spans="1:8" ht="26.25">
      <c r="A108" s="25" t="s">
        <v>209</v>
      </c>
      <c r="B108" s="1" t="s">
        <v>136</v>
      </c>
      <c r="C108" s="26" t="s">
        <v>12</v>
      </c>
      <c r="D108" s="27">
        <v>164.95</v>
      </c>
      <c r="E108" s="27">
        <v>164.95</v>
      </c>
      <c r="F108" s="47">
        <v>17.57</v>
      </c>
      <c r="G108" s="47">
        <f t="shared" si="2"/>
        <v>2898.1714999999999</v>
      </c>
      <c r="H108" s="12">
        <f t="shared" si="3"/>
        <v>2898.1714999999999</v>
      </c>
    </row>
    <row r="109" spans="1:8" ht="26.25">
      <c r="A109" s="25" t="s">
        <v>210</v>
      </c>
      <c r="B109" s="1" t="s">
        <v>138</v>
      </c>
      <c r="C109" s="26" t="s">
        <v>23</v>
      </c>
      <c r="D109" s="27">
        <v>10</v>
      </c>
      <c r="E109" s="27">
        <v>10</v>
      </c>
      <c r="F109" s="47">
        <v>10.74</v>
      </c>
      <c r="G109" s="47">
        <f t="shared" si="2"/>
        <v>107.4</v>
      </c>
      <c r="H109" s="12">
        <f t="shared" si="3"/>
        <v>107.4</v>
      </c>
    </row>
    <row r="110" spans="1:8" ht="26.25">
      <c r="A110" s="25" t="s">
        <v>211</v>
      </c>
      <c r="B110" s="1" t="s">
        <v>140</v>
      </c>
      <c r="C110" s="26" t="s">
        <v>23</v>
      </c>
      <c r="D110" s="27">
        <v>40</v>
      </c>
      <c r="E110" s="27">
        <v>40</v>
      </c>
      <c r="F110" s="47">
        <v>3.7</v>
      </c>
      <c r="G110" s="47">
        <f t="shared" si="2"/>
        <v>148</v>
      </c>
      <c r="H110" s="12">
        <f t="shared" si="3"/>
        <v>148</v>
      </c>
    </row>
    <row r="111" spans="1:8" ht="26.25">
      <c r="A111" s="25" t="s">
        <v>212</v>
      </c>
      <c r="B111" s="1" t="s">
        <v>144</v>
      </c>
      <c r="C111" s="26" t="s">
        <v>23</v>
      </c>
      <c r="D111" s="27">
        <v>1</v>
      </c>
      <c r="E111" s="27">
        <v>1</v>
      </c>
      <c r="F111" s="47">
        <v>73.36</v>
      </c>
      <c r="G111" s="47">
        <f t="shared" si="2"/>
        <v>73.36</v>
      </c>
      <c r="H111" s="12">
        <f t="shared" si="3"/>
        <v>73.36</v>
      </c>
    </row>
    <row r="112" spans="1:8" ht="26.25">
      <c r="A112" s="25" t="s">
        <v>213</v>
      </c>
      <c r="B112" s="1" t="s">
        <v>33</v>
      </c>
      <c r="C112" s="26" t="s">
        <v>23</v>
      </c>
      <c r="D112" s="27">
        <v>4</v>
      </c>
      <c r="E112" s="27">
        <v>4</v>
      </c>
      <c r="F112" s="47">
        <v>1272.25</v>
      </c>
      <c r="G112" s="47">
        <f t="shared" si="2"/>
        <v>5089</v>
      </c>
      <c r="H112" s="12">
        <f t="shared" si="3"/>
        <v>5089</v>
      </c>
    </row>
    <row r="113" spans="1:8" ht="39">
      <c r="A113" s="25" t="s">
        <v>214</v>
      </c>
      <c r="B113" s="1" t="s">
        <v>147</v>
      </c>
      <c r="C113" s="26" t="s">
        <v>148</v>
      </c>
      <c r="D113" s="27">
        <v>6</v>
      </c>
      <c r="E113" s="27">
        <v>6</v>
      </c>
      <c r="F113" s="47">
        <v>16.02</v>
      </c>
      <c r="G113" s="47">
        <f t="shared" si="2"/>
        <v>96.12</v>
      </c>
      <c r="H113" s="12">
        <f t="shared" si="3"/>
        <v>96.12</v>
      </c>
    </row>
    <row r="114" spans="1:8" s="24" customFormat="1" ht="15.75">
      <c r="A114" s="34" t="s">
        <v>215</v>
      </c>
      <c r="B114" s="20" t="s">
        <v>150</v>
      </c>
      <c r="C114" s="37"/>
      <c r="D114" s="38"/>
      <c r="E114" s="38"/>
      <c r="F114" s="48"/>
      <c r="G114" s="46"/>
      <c r="H114" s="46"/>
    </row>
    <row r="115" spans="1:8" ht="26.25">
      <c r="A115" s="25" t="s">
        <v>216</v>
      </c>
      <c r="B115" s="1" t="s">
        <v>152</v>
      </c>
      <c r="C115" s="26" t="s">
        <v>12</v>
      </c>
      <c r="D115" s="27">
        <v>250.42</v>
      </c>
      <c r="E115" s="27">
        <v>250.42</v>
      </c>
      <c r="F115" s="47">
        <v>8.06</v>
      </c>
      <c r="G115" s="47">
        <f t="shared" si="2"/>
        <v>2018.3851999999999</v>
      </c>
      <c r="H115" s="12">
        <f t="shared" si="3"/>
        <v>2018.3851999999999</v>
      </c>
    </row>
    <row r="116" spans="1:8" s="24" customFormat="1" ht="15.75">
      <c r="A116" s="34" t="s">
        <v>217</v>
      </c>
      <c r="B116" s="20" t="s">
        <v>156</v>
      </c>
      <c r="C116" s="37"/>
      <c r="D116" s="38"/>
      <c r="E116" s="38"/>
      <c r="F116" s="48"/>
      <c r="G116" s="46"/>
      <c r="H116" s="46"/>
    </row>
    <row r="117" spans="1:8" ht="39">
      <c r="A117" s="25" t="s">
        <v>218</v>
      </c>
      <c r="B117" s="1" t="s">
        <v>158</v>
      </c>
      <c r="C117" s="26" t="s">
        <v>159</v>
      </c>
      <c r="D117" s="27">
        <v>17</v>
      </c>
      <c r="E117" s="27">
        <v>17</v>
      </c>
      <c r="F117" s="47">
        <v>1711.96</v>
      </c>
      <c r="G117" s="47">
        <f t="shared" si="2"/>
        <v>29103.32</v>
      </c>
      <c r="H117" s="12">
        <f t="shared" si="3"/>
        <v>29103.32</v>
      </c>
    </row>
    <row r="118" spans="1:8" ht="26.25">
      <c r="A118" s="25" t="s">
        <v>219</v>
      </c>
      <c r="B118" s="1" t="s">
        <v>161</v>
      </c>
      <c r="C118" s="26" t="s">
        <v>23</v>
      </c>
      <c r="D118" s="27">
        <v>1</v>
      </c>
      <c r="E118" s="27">
        <v>1</v>
      </c>
      <c r="F118" s="47">
        <v>2006.64</v>
      </c>
      <c r="G118" s="47">
        <f t="shared" si="2"/>
        <v>2006.64</v>
      </c>
      <c r="H118" s="12">
        <f t="shared" si="3"/>
        <v>2006.64</v>
      </c>
    </row>
    <row r="119" spans="1:8" ht="23.25" customHeight="1">
      <c r="A119" s="25" t="s">
        <v>220</v>
      </c>
      <c r="B119" s="1" t="s">
        <v>39</v>
      </c>
      <c r="C119" s="26" t="s">
        <v>23</v>
      </c>
      <c r="D119" s="27">
        <v>1</v>
      </c>
      <c r="E119" s="27">
        <v>1</v>
      </c>
      <c r="F119" s="47">
        <v>1936.61</v>
      </c>
      <c r="G119" s="47">
        <f t="shared" si="2"/>
        <v>1936.61</v>
      </c>
      <c r="H119" s="12">
        <f t="shared" si="3"/>
        <v>1936.61</v>
      </c>
    </row>
    <row r="120" spans="1:8" ht="26.25">
      <c r="A120" s="28" t="s">
        <v>221</v>
      </c>
      <c r="B120" s="29" t="s">
        <v>164</v>
      </c>
      <c r="C120" s="30" t="s">
        <v>165</v>
      </c>
      <c r="D120" s="31">
        <v>2</v>
      </c>
      <c r="E120" s="31">
        <v>2</v>
      </c>
      <c r="F120" s="49">
        <f>1007.49*1.2054</f>
        <v>1214.4284460000001</v>
      </c>
      <c r="G120" s="47">
        <f t="shared" si="2"/>
        <v>2428.8568920000002</v>
      </c>
      <c r="H120" s="12">
        <f t="shared" si="3"/>
        <v>2428.8568920000002</v>
      </c>
    </row>
    <row r="121" spans="1:8" s="24" customFormat="1" ht="15.75">
      <c r="A121" s="34" t="s">
        <v>222</v>
      </c>
      <c r="B121" s="20" t="s">
        <v>35</v>
      </c>
      <c r="C121" s="37"/>
      <c r="D121" s="38"/>
      <c r="E121" s="38"/>
      <c r="F121" s="48"/>
      <c r="G121" s="46"/>
      <c r="H121" s="46"/>
    </row>
    <row r="122" spans="1:8" ht="22.5" customHeight="1">
      <c r="A122" s="25" t="s">
        <v>223</v>
      </c>
      <c r="B122" s="1" t="s">
        <v>168</v>
      </c>
      <c r="C122" s="26" t="s">
        <v>12</v>
      </c>
      <c r="D122" s="27">
        <v>730.74</v>
      </c>
      <c r="E122" s="27">
        <v>730.74</v>
      </c>
      <c r="F122" s="47">
        <v>2.3199999999999998</v>
      </c>
      <c r="G122" s="47">
        <f t="shared" si="2"/>
        <v>1695.3167999999998</v>
      </c>
      <c r="H122" s="12">
        <f t="shared" si="3"/>
        <v>1695.3167999999998</v>
      </c>
    </row>
    <row r="123" spans="1:8" s="24" customFormat="1">
      <c r="A123" s="40">
        <v>3</v>
      </c>
      <c r="B123" s="41" t="s">
        <v>224</v>
      </c>
      <c r="C123" s="42"/>
      <c r="D123" s="43"/>
      <c r="E123" s="43"/>
      <c r="F123" s="48"/>
      <c r="G123" s="48">
        <f>SUM(G124:G145)</f>
        <v>55738.092928367201</v>
      </c>
      <c r="H123" s="48">
        <f>SUM(H124:H145)</f>
        <v>55738.092928367201</v>
      </c>
    </row>
    <row r="124" spans="1:8" s="24" customFormat="1" ht="15.75">
      <c r="A124" s="40" t="s">
        <v>225</v>
      </c>
      <c r="B124" s="41" t="s">
        <v>56</v>
      </c>
      <c r="C124" s="42"/>
      <c r="D124" s="43"/>
      <c r="E124" s="43"/>
      <c r="F124" s="48"/>
      <c r="G124" s="46"/>
      <c r="H124" s="46"/>
    </row>
    <row r="125" spans="1:8" ht="26.25">
      <c r="A125" s="28" t="s">
        <v>226</v>
      </c>
      <c r="B125" s="29" t="s">
        <v>7</v>
      </c>
      <c r="C125" s="30" t="s">
        <v>5</v>
      </c>
      <c r="D125" s="32">
        <v>20</v>
      </c>
      <c r="E125" s="32">
        <v>20</v>
      </c>
      <c r="F125" s="49">
        <v>30.19</v>
      </c>
      <c r="G125" s="47">
        <f t="shared" si="2"/>
        <v>603.80000000000007</v>
      </c>
      <c r="H125" s="12">
        <f t="shared" si="3"/>
        <v>603.80000000000007</v>
      </c>
    </row>
    <row r="126" spans="1:8" ht="26.25">
      <c r="A126" s="28" t="s">
        <v>227</v>
      </c>
      <c r="B126" s="29" t="s">
        <v>4</v>
      </c>
      <c r="C126" s="30" t="s">
        <v>5</v>
      </c>
      <c r="D126" s="32">
        <v>10</v>
      </c>
      <c r="E126" s="32">
        <v>10</v>
      </c>
      <c r="F126" s="49">
        <v>110.49</v>
      </c>
      <c r="G126" s="47">
        <f t="shared" si="2"/>
        <v>1104.8999999999999</v>
      </c>
      <c r="H126" s="12">
        <f t="shared" si="3"/>
        <v>1104.8999999999999</v>
      </c>
    </row>
    <row r="127" spans="1:8" s="24" customFormat="1" ht="15.75">
      <c r="A127" s="40" t="s">
        <v>228</v>
      </c>
      <c r="B127" s="41" t="s">
        <v>9</v>
      </c>
      <c r="C127" s="42"/>
      <c r="D127" s="44"/>
      <c r="E127" s="44"/>
      <c r="F127" s="48"/>
      <c r="G127" s="46"/>
      <c r="H127" s="46"/>
    </row>
    <row r="128" spans="1:8">
      <c r="A128" s="28" t="s">
        <v>229</v>
      </c>
      <c r="B128" s="29" t="s">
        <v>17</v>
      </c>
      <c r="C128" s="30" t="s">
        <v>12</v>
      </c>
      <c r="D128" s="32">
        <v>471.58</v>
      </c>
      <c r="E128" s="32">
        <v>471.58</v>
      </c>
      <c r="F128" s="49">
        <v>4.4400000000000004</v>
      </c>
      <c r="G128" s="47">
        <f t="shared" si="2"/>
        <v>2093.8152</v>
      </c>
      <c r="H128" s="12">
        <f t="shared" si="3"/>
        <v>2093.8152</v>
      </c>
    </row>
    <row r="129" spans="1:8" ht="26.25">
      <c r="A129" s="28" t="s">
        <v>230</v>
      </c>
      <c r="B129" s="29" t="s">
        <v>66</v>
      </c>
      <c r="C129" s="30" t="s">
        <v>20</v>
      </c>
      <c r="D129" s="32">
        <v>105</v>
      </c>
      <c r="E129" s="32">
        <v>105</v>
      </c>
      <c r="F129" s="49">
        <v>118.62</v>
      </c>
      <c r="G129" s="47">
        <f t="shared" si="2"/>
        <v>12455.1</v>
      </c>
      <c r="H129" s="12">
        <f t="shared" si="3"/>
        <v>12455.1</v>
      </c>
    </row>
    <row r="130" spans="1:8" s="24" customFormat="1" ht="15.75">
      <c r="A130" s="40" t="s">
        <v>231</v>
      </c>
      <c r="B130" s="41" t="s">
        <v>25</v>
      </c>
      <c r="C130" s="42"/>
      <c r="D130" s="44"/>
      <c r="E130" s="44"/>
      <c r="F130" s="48"/>
      <c r="G130" s="46"/>
      <c r="H130" s="46"/>
    </row>
    <row r="131" spans="1:8" ht="26.25">
      <c r="A131" s="28" t="s">
        <v>232</v>
      </c>
      <c r="B131" s="29" t="s">
        <v>80</v>
      </c>
      <c r="C131" s="30" t="s">
        <v>81</v>
      </c>
      <c r="D131" s="32">
        <f>46.03+0.12</f>
        <v>46.15</v>
      </c>
      <c r="E131" s="32">
        <f>46.03+0.12</f>
        <v>46.15</v>
      </c>
      <c r="F131" s="49">
        <v>64.94</v>
      </c>
      <c r="G131" s="47">
        <f t="shared" si="2"/>
        <v>2996.9809999999998</v>
      </c>
      <c r="H131" s="12">
        <f t="shared" si="3"/>
        <v>2996.9809999999998</v>
      </c>
    </row>
    <row r="132" spans="1:8" ht="51.75">
      <c r="A132" s="28" t="s">
        <v>233</v>
      </c>
      <c r="B132" s="29" t="s">
        <v>85</v>
      </c>
      <c r="C132" s="30" t="s">
        <v>12</v>
      </c>
      <c r="D132" s="32">
        <f>11.83-0.12</f>
        <v>11.71</v>
      </c>
      <c r="E132" s="32">
        <f>11.83-0.12</f>
        <v>11.71</v>
      </c>
      <c r="F132" s="49">
        <v>90.79</v>
      </c>
      <c r="G132" s="47">
        <f t="shared" si="2"/>
        <v>1063.1509000000001</v>
      </c>
      <c r="H132" s="12">
        <f t="shared" si="3"/>
        <v>1063.1509000000001</v>
      </c>
    </row>
    <row r="133" spans="1:8" ht="26.25">
      <c r="A133" s="28" t="s">
        <v>234</v>
      </c>
      <c r="B133" s="29" t="s">
        <v>87</v>
      </c>
      <c r="C133" s="30" t="s">
        <v>15</v>
      </c>
      <c r="D133" s="32">
        <v>135</v>
      </c>
      <c r="E133" s="32">
        <v>135</v>
      </c>
      <c r="F133" s="49">
        <v>24.51</v>
      </c>
      <c r="G133" s="47">
        <f t="shared" si="2"/>
        <v>3308.8500000000004</v>
      </c>
      <c r="H133" s="12">
        <f t="shared" si="3"/>
        <v>3308.8500000000004</v>
      </c>
    </row>
    <row r="134" spans="1:8">
      <c r="A134" s="28" t="s">
        <v>235</v>
      </c>
      <c r="B134" s="29" t="s">
        <v>89</v>
      </c>
      <c r="C134" s="30" t="s">
        <v>20</v>
      </c>
      <c r="D134" s="32">
        <v>15</v>
      </c>
      <c r="E134" s="32">
        <v>15</v>
      </c>
      <c r="F134" s="49">
        <v>146.34</v>
      </c>
      <c r="G134" s="47">
        <f t="shared" si="2"/>
        <v>2195.1</v>
      </c>
      <c r="H134" s="12">
        <f t="shared" si="3"/>
        <v>2195.1</v>
      </c>
    </row>
    <row r="135" spans="1:8" s="24" customFormat="1" ht="15.75">
      <c r="A135" s="40" t="s">
        <v>236</v>
      </c>
      <c r="B135" s="41" t="s">
        <v>129</v>
      </c>
      <c r="C135" s="42"/>
      <c r="D135" s="44"/>
      <c r="E135" s="44"/>
      <c r="F135" s="48"/>
      <c r="G135" s="46"/>
      <c r="H135" s="46"/>
    </row>
    <row r="136" spans="1:8" ht="26.25">
      <c r="A136" s="28" t="s">
        <v>237</v>
      </c>
      <c r="B136" s="29" t="s">
        <v>131</v>
      </c>
      <c r="C136" s="30" t="s">
        <v>23</v>
      </c>
      <c r="D136" s="32">
        <v>1</v>
      </c>
      <c r="E136" s="32">
        <v>1</v>
      </c>
      <c r="F136" s="49">
        <v>12839.71</v>
      </c>
      <c r="G136" s="47">
        <f t="shared" si="2"/>
        <v>12839.71</v>
      </c>
      <c r="H136" s="12">
        <f t="shared" si="3"/>
        <v>12839.71</v>
      </c>
    </row>
    <row r="137" spans="1:8" s="24" customFormat="1" ht="15.75">
      <c r="A137" s="40" t="s">
        <v>238</v>
      </c>
      <c r="B137" s="41" t="s">
        <v>31</v>
      </c>
      <c r="C137" s="42"/>
      <c r="D137" s="44"/>
      <c r="E137" s="44"/>
      <c r="F137" s="48"/>
      <c r="G137" s="46"/>
      <c r="H137" s="46"/>
    </row>
    <row r="138" spans="1:8">
      <c r="A138" s="28" t="s">
        <v>239</v>
      </c>
      <c r="B138" s="29" t="s">
        <v>136</v>
      </c>
      <c r="C138" s="30" t="s">
        <v>12</v>
      </c>
      <c r="D138" s="32">
        <v>204.96</v>
      </c>
      <c r="E138" s="32">
        <v>204.96</v>
      </c>
      <c r="F138" s="49">
        <v>17.57</v>
      </c>
      <c r="G138" s="47">
        <f t="shared" ref="G138:G145" si="4">E138*F138</f>
        <v>3601.1472000000003</v>
      </c>
      <c r="H138" s="12">
        <f t="shared" ref="H138:H145" si="5">D138*F138</f>
        <v>3601.1472000000003</v>
      </c>
    </row>
    <row r="139" spans="1:8">
      <c r="A139" s="28" t="s">
        <v>240</v>
      </c>
      <c r="B139" s="29" t="s">
        <v>140</v>
      </c>
      <c r="C139" s="30" t="s">
        <v>23</v>
      </c>
      <c r="D139" s="32">
        <v>50</v>
      </c>
      <c r="E139" s="32">
        <v>50</v>
      </c>
      <c r="F139" s="49">
        <v>3.7</v>
      </c>
      <c r="G139" s="47">
        <f t="shared" si="4"/>
        <v>185</v>
      </c>
      <c r="H139" s="12">
        <f t="shared" si="5"/>
        <v>185</v>
      </c>
    </row>
    <row r="140" spans="1:8" s="24" customFormat="1" ht="15.75">
      <c r="A140" s="40" t="s">
        <v>241</v>
      </c>
      <c r="B140" s="41" t="s">
        <v>156</v>
      </c>
      <c r="C140" s="42"/>
      <c r="D140" s="44"/>
      <c r="E140" s="44"/>
      <c r="F140" s="48"/>
      <c r="G140" s="46"/>
      <c r="H140" s="46"/>
    </row>
    <row r="141" spans="1:8" ht="26.25">
      <c r="A141" s="28" t="s">
        <v>242</v>
      </c>
      <c r="B141" s="29" t="s">
        <v>161</v>
      </c>
      <c r="C141" s="30" t="s">
        <v>23</v>
      </c>
      <c r="D141" s="32">
        <v>1</v>
      </c>
      <c r="E141" s="32">
        <v>1</v>
      </c>
      <c r="F141" s="49">
        <v>2006.64</v>
      </c>
      <c r="G141" s="47">
        <f t="shared" si="4"/>
        <v>2006.64</v>
      </c>
      <c r="H141" s="12">
        <f t="shared" si="5"/>
        <v>2006.64</v>
      </c>
    </row>
    <row r="142" spans="1:8">
      <c r="A142" s="28" t="s">
        <v>243</v>
      </c>
      <c r="B142" s="29" t="s">
        <v>39</v>
      </c>
      <c r="C142" s="30" t="s">
        <v>23</v>
      </c>
      <c r="D142" s="32">
        <v>1</v>
      </c>
      <c r="E142" s="32">
        <v>1</v>
      </c>
      <c r="F142" s="49">
        <v>1936.61</v>
      </c>
      <c r="G142" s="47">
        <f t="shared" si="4"/>
        <v>1936.61</v>
      </c>
      <c r="H142" s="12">
        <f t="shared" si="5"/>
        <v>1936.61</v>
      </c>
    </row>
    <row r="143" spans="1:8" ht="26.25">
      <c r="A143" s="28" t="s">
        <v>244</v>
      </c>
      <c r="B143" s="29" t="s">
        <v>152</v>
      </c>
      <c r="C143" s="30" t="s">
        <v>12</v>
      </c>
      <c r="D143" s="32">
        <v>46.03</v>
      </c>
      <c r="E143" s="32">
        <v>46.03</v>
      </c>
      <c r="F143" s="49">
        <v>8.06</v>
      </c>
      <c r="G143" s="47">
        <f t="shared" si="4"/>
        <v>371.00180000000006</v>
      </c>
      <c r="H143" s="12">
        <f t="shared" si="5"/>
        <v>371.00180000000006</v>
      </c>
    </row>
    <row r="144" spans="1:8" ht="39">
      <c r="A144" s="28" t="s">
        <v>157</v>
      </c>
      <c r="B144" s="29" t="s">
        <v>158</v>
      </c>
      <c r="C144" s="30" t="s">
        <v>159</v>
      </c>
      <c r="D144" s="32">
        <v>4</v>
      </c>
      <c r="E144" s="32">
        <v>4</v>
      </c>
      <c r="F144" s="49">
        <v>1711.96</v>
      </c>
      <c r="G144" s="47">
        <f t="shared" si="4"/>
        <v>6847.84</v>
      </c>
      <c r="H144" s="12">
        <f t="shared" si="5"/>
        <v>6847.84</v>
      </c>
    </row>
    <row r="145" spans="1:8" ht="26.25">
      <c r="A145" s="28" t="s">
        <v>245</v>
      </c>
      <c r="B145" s="29" t="s">
        <v>164</v>
      </c>
      <c r="C145" s="30" t="s">
        <v>165</v>
      </c>
      <c r="D145" s="33">
        <v>2</v>
      </c>
      <c r="E145" s="33">
        <v>2</v>
      </c>
      <c r="F145" s="49">
        <f>1007.49*1.2009*0.8796</f>
        <v>1064.2234141836002</v>
      </c>
      <c r="G145" s="47">
        <f t="shared" si="4"/>
        <v>2128.4468283672004</v>
      </c>
      <c r="H145" s="12">
        <f t="shared" si="5"/>
        <v>2128.4468283672004</v>
      </c>
    </row>
    <row r="146" spans="1:8">
      <c r="A146" s="7"/>
      <c r="B146" s="8" t="s">
        <v>248</v>
      </c>
      <c r="C146" s="16"/>
      <c r="D146" s="227" t="s">
        <v>903</v>
      </c>
      <c r="E146" s="228"/>
      <c r="F146" s="135">
        <f>G146/H146</f>
        <v>1</v>
      </c>
      <c r="G146" s="53">
        <f>SUM(G123,G68,G7)</f>
        <v>570081.12075836712</v>
      </c>
      <c r="H146" s="53">
        <f>SUM(H123,H68,H7)</f>
        <v>570081.12075836712</v>
      </c>
    </row>
  </sheetData>
  <mergeCells count="15">
    <mergeCell ref="D146:E146"/>
    <mergeCell ref="A6:F6"/>
    <mergeCell ref="F4:F5"/>
    <mergeCell ref="G4:G5"/>
    <mergeCell ref="H4:H5"/>
    <mergeCell ref="A4:A5"/>
    <mergeCell ref="B4:B5"/>
    <mergeCell ref="C4:C5"/>
    <mergeCell ref="D4:D5"/>
    <mergeCell ref="E4:E5"/>
    <mergeCell ref="A1:B2"/>
    <mergeCell ref="C1:F1"/>
    <mergeCell ref="G1:H3"/>
    <mergeCell ref="C2:F3"/>
    <mergeCell ref="A3:B3"/>
  </mergeCells>
  <pageMargins left="0.511811024" right="0.511811024" top="0.78740157499999996" bottom="0.78740157499999996" header="0.31496062000000002" footer="0.31496062000000002"/>
  <pageSetup paperSize="9" scale="13" orientation="landscape" horizontalDpi="360" verticalDpi="360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view="pageBreakPreview" zoomScaleNormal="100" zoomScaleSheetLayoutView="100" workbookViewId="0">
      <selection activeCell="E8" sqref="E8"/>
    </sheetView>
  </sheetViews>
  <sheetFormatPr defaultColWidth="9.140625" defaultRowHeight="15"/>
  <cols>
    <col min="1" max="1" width="9.5703125" style="9" customWidth="1"/>
    <col min="2" max="2" width="55.7109375" style="10" customWidth="1"/>
    <col min="3" max="3" width="8" style="18" customWidth="1"/>
    <col min="4" max="5" width="12.5703125" style="19" customWidth="1"/>
    <col min="6" max="6" width="13.28515625" style="50" bestFit="1" customWidth="1"/>
    <col min="7" max="7" width="18.140625" style="50" bestFit="1" customWidth="1"/>
    <col min="8" max="8" width="15" style="50" bestFit="1" customWidth="1"/>
  </cols>
  <sheetData>
    <row r="1" spans="1:8" ht="12.75" customHeight="1" thickBot="1">
      <c r="A1" s="206" t="s">
        <v>51</v>
      </c>
      <c r="B1" s="207"/>
      <c r="C1" s="210" t="s">
        <v>273</v>
      </c>
      <c r="D1" s="211"/>
      <c r="E1" s="211"/>
      <c r="F1" s="212"/>
      <c r="G1" s="213" t="s">
        <v>619</v>
      </c>
      <c r="H1" s="214"/>
    </row>
    <row r="2" spans="1:8" ht="20.25" customHeight="1" thickBot="1">
      <c r="A2" s="208"/>
      <c r="B2" s="209"/>
      <c r="C2" s="219" t="s">
        <v>272</v>
      </c>
      <c r="D2" s="220"/>
      <c r="E2" s="220"/>
      <c r="F2" s="221"/>
      <c r="G2" s="215"/>
      <c r="H2" s="216"/>
    </row>
    <row r="3" spans="1:8" ht="30" customHeight="1" thickBot="1">
      <c r="A3" s="225" t="s">
        <v>274</v>
      </c>
      <c r="B3" s="226"/>
      <c r="C3" s="222"/>
      <c r="D3" s="223"/>
      <c r="E3" s="223"/>
      <c r="F3" s="224"/>
      <c r="G3" s="217"/>
      <c r="H3" s="218"/>
    </row>
    <row r="4" spans="1:8" ht="12.75" customHeight="1">
      <c r="A4" s="235" t="s">
        <v>0</v>
      </c>
      <c r="B4" s="237" t="s">
        <v>42</v>
      </c>
      <c r="C4" s="239" t="s">
        <v>1</v>
      </c>
      <c r="D4" s="241" t="s">
        <v>47</v>
      </c>
      <c r="E4" s="241" t="s">
        <v>48</v>
      </c>
      <c r="F4" s="229" t="s">
        <v>43</v>
      </c>
      <c r="G4" s="231" t="s">
        <v>50</v>
      </c>
      <c r="H4" s="231" t="s">
        <v>49</v>
      </c>
    </row>
    <row r="5" spans="1:8">
      <c r="A5" s="236"/>
      <c r="B5" s="238"/>
      <c r="C5" s="240"/>
      <c r="D5" s="242"/>
      <c r="E5" s="242"/>
      <c r="F5" s="230"/>
      <c r="G5" s="232"/>
      <c r="H5" s="232"/>
    </row>
    <row r="6" spans="1:8" s="24" customFormat="1">
      <c r="A6" s="233"/>
      <c r="B6" s="233"/>
      <c r="C6" s="233"/>
      <c r="D6" s="233"/>
      <c r="E6" s="233"/>
      <c r="F6" s="234"/>
      <c r="G6" s="52">
        <f>SUM(G8:G22)-0.01</f>
        <v>107862.06555500001</v>
      </c>
      <c r="H6" s="52">
        <f>SUM(H8:H22)-0.01</f>
        <v>116562.99555500002</v>
      </c>
    </row>
    <row r="7" spans="1:8" s="24" customFormat="1">
      <c r="A7" s="54" t="s">
        <v>249</v>
      </c>
      <c r="B7" s="54" t="s">
        <v>56</v>
      </c>
      <c r="C7" s="54"/>
      <c r="D7" s="55"/>
      <c r="E7" s="36"/>
      <c r="F7" s="62"/>
      <c r="H7" s="51"/>
    </row>
    <row r="8" spans="1:8" ht="25.5">
      <c r="A8" s="56" t="s">
        <v>250</v>
      </c>
      <c r="B8" s="56" t="s">
        <v>251</v>
      </c>
      <c r="C8" s="57" t="s">
        <v>5</v>
      </c>
      <c r="D8" s="58">
        <v>176</v>
      </c>
      <c r="E8" s="58">
        <v>176</v>
      </c>
      <c r="F8" s="63">
        <v>37.21</v>
      </c>
      <c r="G8" s="61">
        <f>E8*F8</f>
        <v>6548.96</v>
      </c>
      <c r="H8" s="13">
        <f>ROUND(D8*F8,2)</f>
        <v>6548.96</v>
      </c>
    </row>
    <row r="9" spans="1:8">
      <c r="A9" s="54">
        <v>2</v>
      </c>
      <c r="B9" s="54" t="s">
        <v>9</v>
      </c>
      <c r="C9" s="54"/>
      <c r="D9" s="55"/>
      <c r="E9" s="55"/>
      <c r="F9" s="62"/>
      <c r="G9" s="55"/>
      <c r="H9" s="55"/>
    </row>
    <row r="10" spans="1:8" s="24" customFormat="1" ht="25.5">
      <c r="A10" s="56" t="s">
        <v>252</v>
      </c>
      <c r="B10" s="56" t="s">
        <v>11</v>
      </c>
      <c r="C10" s="57" t="s">
        <v>81</v>
      </c>
      <c r="D10" s="58">
        <v>6</v>
      </c>
      <c r="E10" s="58"/>
      <c r="F10" s="63">
        <v>512.66</v>
      </c>
      <c r="G10" s="61">
        <f t="shared" ref="G10:G21" si="0">E10*F10</f>
        <v>0</v>
      </c>
      <c r="H10" s="13">
        <f t="shared" ref="H10:H22" si="1">D10*F10</f>
        <v>3075.96</v>
      </c>
    </row>
    <row r="11" spans="1:8">
      <c r="A11" s="54">
        <v>3</v>
      </c>
      <c r="B11" s="54" t="s">
        <v>253</v>
      </c>
      <c r="C11" s="54"/>
      <c r="D11" s="55"/>
      <c r="E11" s="55"/>
      <c r="F11" s="62"/>
      <c r="G11" s="55"/>
      <c r="H11" s="55"/>
    </row>
    <row r="12" spans="1:8">
      <c r="A12" s="56" t="s">
        <v>254</v>
      </c>
      <c r="B12" s="56" t="s">
        <v>255</v>
      </c>
      <c r="C12" s="57" t="s">
        <v>15</v>
      </c>
      <c r="D12" s="58">
        <v>555.48</v>
      </c>
      <c r="E12" s="58">
        <v>555.48</v>
      </c>
      <c r="F12" s="63">
        <v>0.82</v>
      </c>
      <c r="G12" s="61">
        <f t="shared" si="0"/>
        <v>455.49360000000001</v>
      </c>
      <c r="H12" s="13">
        <f t="shared" si="1"/>
        <v>455.49360000000001</v>
      </c>
    </row>
    <row r="13" spans="1:8" ht="25.5">
      <c r="A13" s="56" t="s">
        <v>256</v>
      </c>
      <c r="B13" s="56" t="s">
        <v>113</v>
      </c>
      <c r="C13" s="57" t="s">
        <v>257</v>
      </c>
      <c r="D13" s="58">
        <v>178.2929</v>
      </c>
      <c r="E13" s="58">
        <v>178.2929</v>
      </c>
      <c r="F13" s="63">
        <v>59.95</v>
      </c>
      <c r="G13" s="61">
        <f t="shared" si="0"/>
        <v>10688.659355000002</v>
      </c>
      <c r="H13" s="13">
        <f t="shared" si="1"/>
        <v>10688.659355000002</v>
      </c>
    </row>
    <row r="14" spans="1:8" s="4" customFormat="1" ht="25.5">
      <c r="A14" s="56" t="s">
        <v>258</v>
      </c>
      <c r="B14" s="56" t="s">
        <v>259</v>
      </c>
      <c r="C14" s="57" t="s">
        <v>15</v>
      </c>
      <c r="D14" s="58">
        <v>555.48</v>
      </c>
      <c r="E14" s="58">
        <v>555.48</v>
      </c>
      <c r="F14" s="63">
        <v>92.79</v>
      </c>
      <c r="G14" s="61">
        <f t="shared" si="0"/>
        <v>51542.989200000004</v>
      </c>
      <c r="H14" s="13">
        <f t="shared" si="1"/>
        <v>51542.989200000004</v>
      </c>
    </row>
    <row r="15" spans="1:8" s="4" customFormat="1" ht="25.5">
      <c r="A15" s="56" t="s">
        <v>260</v>
      </c>
      <c r="B15" s="56" t="s">
        <v>261</v>
      </c>
      <c r="C15" s="57" t="s">
        <v>15</v>
      </c>
      <c r="D15" s="58">
        <v>555.48</v>
      </c>
      <c r="E15" s="58">
        <v>555.48</v>
      </c>
      <c r="F15" s="63">
        <v>2.17</v>
      </c>
      <c r="G15" s="61">
        <f t="shared" si="0"/>
        <v>1205.3915999999999</v>
      </c>
      <c r="H15" s="13">
        <f t="shared" si="1"/>
        <v>1205.3915999999999</v>
      </c>
    </row>
    <row r="16" spans="1:8" s="24" customFormat="1" ht="38.25">
      <c r="A16" s="56" t="s">
        <v>262</v>
      </c>
      <c r="B16" s="56" t="s">
        <v>263</v>
      </c>
      <c r="C16" s="57" t="s">
        <v>257</v>
      </c>
      <c r="D16" s="58">
        <v>176.18</v>
      </c>
      <c r="E16" s="58">
        <v>176.18</v>
      </c>
      <c r="F16" s="63">
        <v>19.010000000000002</v>
      </c>
      <c r="G16" s="61">
        <f t="shared" si="0"/>
        <v>3349.1818000000003</v>
      </c>
      <c r="H16" s="13">
        <f t="shared" si="1"/>
        <v>3349.1818000000003</v>
      </c>
    </row>
    <row r="17" spans="1:8">
      <c r="A17" s="56" t="s">
        <v>264</v>
      </c>
      <c r="B17" s="56" t="s">
        <v>265</v>
      </c>
      <c r="C17" s="57" t="s">
        <v>23</v>
      </c>
      <c r="D17" s="58">
        <v>68</v>
      </c>
      <c r="E17" s="58">
        <v>68</v>
      </c>
      <c r="F17" s="63">
        <v>48.71</v>
      </c>
      <c r="G17" s="61">
        <f t="shared" si="0"/>
        <v>3312.28</v>
      </c>
      <c r="H17" s="13">
        <f t="shared" si="1"/>
        <v>3312.28</v>
      </c>
    </row>
    <row r="18" spans="1:8" s="5" customFormat="1">
      <c r="A18" s="56" t="s">
        <v>266</v>
      </c>
      <c r="B18" s="56" t="s">
        <v>267</v>
      </c>
      <c r="C18" s="57" t="s">
        <v>23</v>
      </c>
      <c r="D18" s="58">
        <v>136</v>
      </c>
      <c r="E18" s="58">
        <v>136</v>
      </c>
      <c r="F18" s="63">
        <v>19.97</v>
      </c>
      <c r="G18" s="61">
        <f t="shared" si="0"/>
        <v>2715.92</v>
      </c>
      <c r="H18" s="13">
        <f t="shared" si="1"/>
        <v>2715.92</v>
      </c>
    </row>
    <row r="19" spans="1:8" s="24" customFormat="1" ht="25.5">
      <c r="A19" s="56" t="s">
        <v>268</v>
      </c>
      <c r="B19" s="56" t="s">
        <v>269</v>
      </c>
      <c r="C19" s="57" t="s">
        <v>15</v>
      </c>
      <c r="D19" s="58">
        <v>1360</v>
      </c>
      <c r="E19" s="58">
        <v>1360</v>
      </c>
      <c r="F19" s="63">
        <v>20.62</v>
      </c>
      <c r="G19" s="61">
        <f t="shared" si="0"/>
        <v>28043.200000000001</v>
      </c>
      <c r="H19" s="13">
        <f t="shared" si="1"/>
        <v>28043.200000000001</v>
      </c>
    </row>
    <row r="20" spans="1:8">
      <c r="A20" s="54">
        <v>4</v>
      </c>
      <c r="B20" s="54" t="s">
        <v>35</v>
      </c>
      <c r="C20" s="54"/>
      <c r="D20" s="55"/>
      <c r="E20" s="55"/>
      <c r="F20" s="62"/>
      <c r="G20" s="55"/>
      <c r="H20" s="55"/>
    </row>
    <row r="21" spans="1:8" s="24" customFormat="1">
      <c r="A21" s="56" t="s">
        <v>270</v>
      </c>
      <c r="B21" s="56" t="s">
        <v>39</v>
      </c>
      <c r="C21" s="57" t="s">
        <v>23</v>
      </c>
      <c r="D21" s="58">
        <v>1</v>
      </c>
      <c r="E21" s="27"/>
      <c r="F21" s="63">
        <v>2400.23</v>
      </c>
      <c r="G21" s="61">
        <f t="shared" si="0"/>
        <v>0</v>
      </c>
      <c r="H21" s="13">
        <f t="shared" si="1"/>
        <v>2400.23</v>
      </c>
    </row>
    <row r="22" spans="1:8" s="24" customFormat="1" ht="25.5">
      <c r="A22" s="56" t="s">
        <v>271</v>
      </c>
      <c r="B22" s="56" t="s">
        <v>37</v>
      </c>
      <c r="C22" s="57" t="s">
        <v>23</v>
      </c>
      <c r="D22" s="58">
        <v>1</v>
      </c>
      <c r="E22" s="59"/>
      <c r="F22" s="63">
        <v>3224.74</v>
      </c>
      <c r="G22" s="60"/>
      <c r="H22" s="13">
        <f t="shared" si="1"/>
        <v>3224.74</v>
      </c>
    </row>
    <row r="23" spans="1:8">
      <c r="A23" s="7"/>
      <c r="B23" s="8" t="s">
        <v>248</v>
      </c>
      <c r="C23" s="16"/>
      <c r="D23" s="227" t="s">
        <v>903</v>
      </c>
      <c r="E23" s="228"/>
      <c r="F23" s="135">
        <f>G23/H23</f>
        <v>0.92535426909224816</v>
      </c>
      <c r="G23" s="53">
        <f>G6</f>
        <v>107862.06555500001</v>
      </c>
      <c r="H23" s="53">
        <f>H6</f>
        <v>116562.99555500002</v>
      </c>
    </row>
  </sheetData>
  <mergeCells count="15">
    <mergeCell ref="D23:E23"/>
    <mergeCell ref="F4:F5"/>
    <mergeCell ref="G4:G5"/>
    <mergeCell ref="H4:H5"/>
    <mergeCell ref="A6:F6"/>
    <mergeCell ref="A4:A5"/>
    <mergeCell ref="B4:B5"/>
    <mergeCell ref="C4:C5"/>
    <mergeCell ref="D4:D5"/>
    <mergeCell ref="E4:E5"/>
    <mergeCell ref="A1:B2"/>
    <mergeCell ref="C1:F1"/>
    <mergeCell ref="G1:H3"/>
    <mergeCell ref="C2:F3"/>
    <mergeCell ref="A3:B3"/>
  </mergeCells>
  <pageMargins left="0.511811024" right="0.511811024" top="0.78740157499999996" bottom="0.78740157499999996" header="0.31496062000000002" footer="0.31496062000000002"/>
  <pageSetup paperSize="9" scale="93" orientation="landscape" horizontalDpi="360" verticalDpi="360" r:id="rId1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view="pageBreakPreview" zoomScaleNormal="100" zoomScaleSheetLayoutView="100" workbookViewId="0">
      <selection activeCell="D32" sqref="D32:F32"/>
    </sheetView>
  </sheetViews>
  <sheetFormatPr defaultColWidth="9.140625" defaultRowHeight="15"/>
  <cols>
    <col min="1" max="1" width="9.5703125" style="9" customWidth="1"/>
    <col min="2" max="2" width="55.7109375" style="10" customWidth="1"/>
    <col min="3" max="3" width="8" style="18" customWidth="1"/>
    <col min="4" max="5" width="12.5703125" style="19" customWidth="1"/>
    <col min="6" max="6" width="13.28515625" style="50" bestFit="1" customWidth="1"/>
    <col min="7" max="7" width="18.140625" style="50" bestFit="1" customWidth="1"/>
    <col min="8" max="8" width="15" style="50" bestFit="1" customWidth="1"/>
  </cols>
  <sheetData>
    <row r="1" spans="1:8" ht="12.75" customHeight="1" thickBot="1">
      <c r="A1" s="206" t="s">
        <v>51</v>
      </c>
      <c r="B1" s="207"/>
      <c r="C1" s="210" t="s">
        <v>298</v>
      </c>
      <c r="D1" s="211"/>
      <c r="E1" s="211"/>
      <c r="F1" s="212"/>
      <c r="G1" s="213" t="s">
        <v>619</v>
      </c>
      <c r="H1" s="214"/>
    </row>
    <row r="2" spans="1:8" ht="20.25" customHeight="1" thickBot="1">
      <c r="A2" s="208"/>
      <c r="B2" s="209"/>
      <c r="C2" s="219" t="s">
        <v>299</v>
      </c>
      <c r="D2" s="220"/>
      <c r="E2" s="220"/>
      <c r="F2" s="221"/>
      <c r="G2" s="215"/>
      <c r="H2" s="216"/>
    </row>
    <row r="3" spans="1:8" ht="30" customHeight="1" thickBot="1">
      <c r="A3" s="225" t="s">
        <v>275</v>
      </c>
      <c r="B3" s="226"/>
      <c r="C3" s="222"/>
      <c r="D3" s="223"/>
      <c r="E3" s="223"/>
      <c r="F3" s="224"/>
      <c r="G3" s="217"/>
      <c r="H3" s="218"/>
    </row>
    <row r="4" spans="1:8" ht="12.75" customHeight="1">
      <c r="A4" s="235" t="s">
        <v>0</v>
      </c>
      <c r="B4" s="237" t="s">
        <v>42</v>
      </c>
      <c r="C4" s="239" t="s">
        <v>1</v>
      </c>
      <c r="D4" s="241" t="s">
        <v>47</v>
      </c>
      <c r="E4" s="241" t="s">
        <v>48</v>
      </c>
      <c r="F4" s="229" t="s">
        <v>43</v>
      </c>
      <c r="G4" s="231" t="s">
        <v>50</v>
      </c>
      <c r="H4" s="231" t="s">
        <v>49</v>
      </c>
    </row>
    <row r="5" spans="1:8">
      <c r="A5" s="236"/>
      <c r="B5" s="238"/>
      <c r="C5" s="240"/>
      <c r="D5" s="242"/>
      <c r="E5" s="242"/>
      <c r="F5" s="230"/>
      <c r="G5" s="232"/>
      <c r="H5" s="232"/>
    </row>
    <row r="6" spans="1:8" s="24" customFormat="1">
      <c r="A6" s="233"/>
      <c r="B6" s="233"/>
      <c r="C6" s="233"/>
      <c r="D6" s="233"/>
      <c r="E6" s="233"/>
      <c r="F6" s="234"/>
      <c r="G6" s="52">
        <f>SUM(G8:G31)+0.43</f>
        <v>197474.50089999998</v>
      </c>
      <c r="H6" s="52">
        <f>SUM(H8:H31)+0.43</f>
        <v>197474.50089999998</v>
      </c>
    </row>
    <row r="7" spans="1:8" s="24" customFormat="1">
      <c r="A7" s="20" t="s">
        <v>2</v>
      </c>
      <c r="B7" s="20" t="s">
        <v>276</v>
      </c>
      <c r="C7" s="70"/>
      <c r="D7" s="23"/>
      <c r="E7" s="36"/>
      <c r="F7" s="36"/>
      <c r="G7" s="75"/>
    </row>
    <row r="8" spans="1:8" ht="26.25">
      <c r="A8" s="1" t="s">
        <v>3</v>
      </c>
      <c r="B8" s="1" t="s">
        <v>251</v>
      </c>
      <c r="C8" s="65" t="s">
        <v>5</v>
      </c>
      <c r="D8" s="67">
        <v>120</v>
      </c>
      <c r="E8" s="67">
        <v>120</v>
      </c>
      <c r="F8" s="74">
        <v>34.68</v>
      </c>
      <c r="G8" s="61">
        <f>E8*F8</f>
        <v>4161.6000000000004</v>
      </c>
      <c r="H8" s="13">
        <f>ROUND(D8*F8,2)</f>
        <v>4161.6000000000004</v>
      </c>
    </row>
    <row r="9" spans="1:8" ht="26.25">
      <c r="A9" s="1" t="s">
        <v>6</v>
      </c>
      <c r="B9" s="1" t="s">
        <v>277</v>
      </c>
      <c r="C9" s="65" t="s">
        <v>5</v>
      </c>
      <c r="D9" s="67">
        <v>25</v>
      </c>
      <c r="E9" s="67">
        <v>25</v>
      </c>
      <c r="F9" s="47">
        <v>112.31</v>
      </c>
      <c r="G9" s="61">
        <f>E9*F9</f>
        <v>2807.75</v>
      </c>
      <c r="H9" s="13">
        <f>ROUND(D9*F9,2)</f>
        <v>2807.75</v>
      </c>
    </row>
    <row r="10" spans="1:8" s="24" customFormat="1">
      <c r="A10" s="20" t="s">
        <v>8</v>
      </c>
      <c r="B10" s="20" t="s">
        <v>9</v>
      </c>
      <c r="C10" s="70"/>
      <c r="D10" s="23"/>
      <c r="E10" s="23"/>
      <c r="F10" s="36"/>
      <c r="G10" s="45">
        <f t="shared" ref="G10:G21" si="0">E10*F10</f>
        <v>0</v>
      </c>
      <c r="H10" s="39">
        <f t="shared" ref="H10:H22" si="1">D10*F10</f>
        <v>0</v>
      </c>
    </row>
    <row r="11" spans="1:8">
      <c r="A11" s="1" t="s">
        <v>10</v>
      </c>
      <c r="B11" s="1" t="s">
        <v>17</v>
      </c>
      <c r="C11" s="65" t="s">
        <v>12</v>
      </c>
      <c r="D11" s="67">
        <v>160</v>
      </c>
      <c r="E11" s="67">
        <v>160</v>
      </c>
      <c r="F11" s="47">
        <v>5.37</v>
      </c>
      <c r="G11" s="61">
        <f t="shared" ref="G11" si="2">E11*F11</f>
        <v>859.2</v>
      </c>
      <c r="H11" s="13">
        <f t="shared" ref="H11" si="3">D11*F11</f>
        <v>859.2</v>
      </c>
    </row>
    <row r="12" spans="1:8" ht="26.25">
      <c r="A12" s="1" t="s">
        <v>13</v>
      </c>
      <c r="B12" s="1" t="s">
        <v>66</v>
      </c>
      <c r="C12" s="65" t="s">
        <v>20</v>
      </c>
      <c r="D12" s="67">
        <v>12</v>
      </c>
      <c r="E12" s="67">
        <v>12</v>
      </c>
      <c r="F12" s="47">
        <v>141.56</v>
      </c>
      <c r="G12" s="61">
        <f t="shared" si="0"/>
        <v>1698.72</v>
      </c>
      <c r="H12" s="13">
        <f t="shared" si="1"/>
        <v>1698.72</v>
      </c>
    </row>
    <row r="13" spans="1:8" ht="26.25">
      <c r="A13" s="1" t="s">
        <v>16</v>
      </c>
      <c r="B13" s="1" t="s">
        <v>11</v>
      </c>
      <c r="C13" s="65" t="s">
        <v>12</v>
      </c>
      <c r="D13" s="67">
        <v>6</v>
      </c>
      <c r="E13" s="67">
        <v>6</v>
      </c>
      <c r="F13" s="47">
        <v>444.36</v>
      </c>
      <c r="G13" s="61">
        <f t="shared" si="0"/>
        <v>2666.16</v>
      </c>
      <c r="H13" s="13">
        <f t="shared" si="1"/>
        <v>2666.16</v>
      </c>
    </row>
    <row r="14" spans="1:8" s="4" customFormat="1">
      <c r="A14" s="1" t="s">
        <v>18</v>
      </c>
      <c r="B14" s="1" t="s">
        <v>278</v>
      </c>
      <c r="C14" s="65" t="s">
        <v>12</v>
      </c>
      <c r="D14" s="67">
        <v>398.86</v>
      </c>
      <c r="E14" s="67">
        <v>398.86</v>
      </c>
      <c r="F14" s="47">
        <v>120.5</v>
      </c>
      <c r="G14" s="61">
        <f t="shared" si="0"/>
        <v>48062.630000000005</v>
      </c>
      <c r="H14" s="13">
        <f t="shared" si="1"/>
        <v>48062.630000000005</v>
      </c>
    </row>
    <row r="15" spans="1:8" s="73" customFormat="1">
      <c r="A15" s="20" t="s">
        <v>24</v>
      </c>
      <c r="B15" s="20" t="s">
        <v>279</v>
      </c>
      <c r="C15" s="70"/>
      <c r="D15" s="23"/>
      <c r="E15" s="23"/>
      <c r="F15" s="36"/>
      <c r="G15" s="45">
        <f t="shared" si="0"/>
        <v>0</v>
      </c>
      <c r="H15" s="39">
        <f t="shared" si="1"/>
        <v>0</v>
      </c>
    </row>
    <row r="16" spans="1:8" s="24" customFormat="1" ht="26.25">
      <c r="A16" s="1" t="s">
        <v>26</v>
      </c>
      <c r="B16" s="1" t="s">
        <v>113</v>
      </c>
      <c r="C16" s="65" t="s">
        <v>20</v>
      </c>
      <c r="D16" s="67">
        <v>18.48</v>
      </c>
      <c r="E16" s="67">
        <v>18.48</v>
      </c>
      <c r="F16" s="47">
        <v>53.6</v>
      </c>
      <c r="G16" s="61">
        <f t="shared" si="0"/>
        <v>990.52800000000002</v>
      </c>
      <c r="H16" s="13">
        <f t="shared" si="1"/>
        <v>990.52800000000002</v>
      </c>
    </row>
    <row r="17" spans="1:8">
      <c r="A17" s="1" t="s">
        <v>28</v>
      </c>
      <c r="B17" s="1" t="s">
        <v>280</v>
      </c>
      <c r="C17" s="65" t="s">
        <v>20</v>
      </c>
      <c r="D17" s="67">
        <v>1.52</v>
      </c>
      <c r="E17" s="67">
        <v>1.52</v>
      </c>
      <c r="F17" s="47">
        <v>614.36</v>
      </c>
      <c r="G17" s="61">
        <f t="shared" si="0"/>
        <v>933.82720000000006</v>
      </c>
      <c r="H17" s="13">
        <f t="shared" si="1"/>
        <v>933.82720000000006</v>
      </c>
    </row>
    <row r="18" spans="1:8" s="5" customFormat="1" ht="39">
      <c r="A18" s="1" t="s">
        <v>281</v>
      </c>
      <c r="B18" s="1" t="s">
        <v>282</v>
      </c>
      <c r="C18" s="65" t="s">
        <v>20</v>
      </c>
      <c r="D18" s="67">
        <v>7.68</v>
      </c>
      <c r="E18" s="67">
        <v>7.68</v>
      </c>
      <c r="F18" s="47">
        <v>2788.88</v>
      </c>
      <c r="G18" s="61">
        <f t="shared" si="0"/>
        <v>21418.598399999999</v>
      </c>
      <c r="H18" s="13">
        <f t="shared" si="1"/>
        <v>21418.598399999999</v>
      </c>
    </row>
    <row r="19" spans="1:8" s="24" customFormat="1">
      <c r="A19" s="20" t="s">
        <v>30</v>
      </c>
      <c r="B19" s="20" t="s">
        <v>283</v>
      </c>
      <c r="C19" s="70"/>
      <c r="D19" s="23"/>
      <c r="E19" s="23"/>
      <c r="F19" s="36"/>
      <c r="G19" s="45">
        <f t="shared" si="0"/>
        <v>0</v>
      </c>
      <c r="H19" s="39">
        <f t="shared" si="1"/>
        <v>0</v>
      </c>
    </row>
    <row r="20" spans="1:8" ht="39">
      <c r="A20" s="1" t="s">
        <v>32</v>
      </c>
      <c r="B20" s="1" t="s">
        <v>282</v>
      </c>
      <c r="C20" s="65" t="s">
        <v>20</v>
      </c>
      <c r="D20" s="67">
        <v>24.64</v>
      </c>
      <c r="E20" s="67">
        <v>24.64</v>
      </c>
      <c r="F20" s="47">
        <v>2788.88</v>
      </c>
      <c r="G20" s="61">
        <f t="shared" ref="G20" si="4">E20*F20</f>
        <v>68718.003200000006</v>
      </c>
      <c r="H20" s="13">
        <f t="shared" ref="H20" si="5">D20*F20</f>
        <v>68718.003200000006</v>
      </c>
    </row>
    <row r="21" spans="1:8" s="24" customFormat="1" ht="26.25">
      <c r="A21" s="1" t="s">
        <v>284</v>
      </c>
      <c r="B21" s="1" t="s">
        <v>285</v>
      </c>
      <c r="C21" s="65" t="s">
        <v>12</v>
      </c>
      <c r="D21" s="67">
        <v>67.760000000000005</v>
      </c>
      <c r="E21" s="67">
        <v>67.760000000000005</v>
      </c>
      <c r="F21" s="47">
        <v>85.53</v>
      </c>
      <c r="G21" s="61">
        <f t="shared" si="0"/>
        <v>5795.5128000000004</v>
      </c>
      <c r="H21" s="13">
        <f t="shared" si="1"/>
        <v>5795.5128000000004</v>
      </c>
    </row>
    <row r="22" spans="1:8" s="24" customFormat="1" ht="15.75">
      <c r="A22" s="20" t="s">
        <v>34</v>
      </c>
      <c r="B22" s="20" t="s">
        <v>25</v>
      </c>
      <c r="C22" s="70"/>
      <c r="D22" s="23"/>
      <c r="E22" s="23"/>
      <c r="F22" s="36"/>
      <c r="G22" s="46"/>
      <c r="H22" s="39">
        <f t="shared" si="1"/>
        <v>0</v>
      </c>
    </row>
    <row r="23" spans="1:8" ht="51.75">
      <c r="A23" s="1" t="s">
        <v>36</v>
      </c>
      <c r="B23" s="1" t="s">
        <v>83</v>
      </c>
      <c r="C23" s="65" t="s">
        <v>12</v>
      </c>
      <c r="D23" s="67">
        <v>141.6</v>
      </c>
      <c r="E23" s="67">
        <v>141.6</v>
      </c>
      <c r="F23" s="47">
        <v>93.18</v>
      </c>
      <c r="G23" s="61">
        <f t="shared" ref="G23:G24" si="6">E23*F23</f>
        <v>13194.288</v>
      </c>
      <c r="H23" s="13">
        <f t="shared" ref="H23:H24" si="7">D23*F23</f>
        <v>13194.288</v>
      </c>
    </row>
    <row r="24" spans="1:8" ht="39">
      <c r="A24" s="1" t="s">
        <v>38</v>
      </c>
      <c r="B24" s="1" t="s">
        <v>286</v>
      </c>
      <c r="C24" s="65" t="s">
        <v>15</v>
      </c>
      <c r="D24" s="67">
        <v>173.86</v>
      </c>
      <c r="E24" s="67">
        <v>173.86</v>
      </c>
      <c r="F24" s="47">
        <v>39.28</v>
      </c>
      <c r="G24" s="61">
        <f t="shared" si="6"/>
        <v>6829.220800000001</v>
      </c>
      <c r="H24" s="13">
        <f t="shared" si="7"/>
        <v>6829.220800000001</v>
      </c>
    </row>
    <row r="25" spans="1:8" s="24" customFormat="1">
      <c r="A25" s="20" t="s">
        <v>287</v>
      </c>
      <c r="B25" s="20" t="s">
        <v>150</v>
      </c>
      <c r="C25" s="70"/>
      <c r="D25" s="23"/>
      <c r="E25" s="23"/>
      <c r="F25" s="36"/>
      <c r="G25" s="72"/>
      <c r="H25" s="72"/>
    </row>
    <row r="26" spans="1:8" ht="51.75">
      <c r="A26" s="1" t="s">
        <v>288</v>
      </c>
      <c r="B26" s="1" t="s">
        <v>289</v>
      </c>
      <c r="C26" s="65" t="s">
        <v>12</v>
      </c>
      <c r="D26" s="67">
        <v>293.49</v>
      </c>
      <c r="E26" s="67">
        <v>293.49</v>
      </c>
      <c r="F26" s="47">
        <v>43.23</v>
      </c>
      <c r="G26" s="61">
        <f t="shared" ref="G26:G27" si="8">E26*F26</f>
        <v>12687.572699999999</v>
      </c>
      <c r="H26" s="13">
        <f t="shared" ref="H26:H27" si="9">D26*F26</f>
        <v>12687.572699999999</v>
      </c>
    </row>
    <row r="27" spans="1:8">
      <c r="A27" s="1" t="s">
        <v>290</v>
      </c>
      <c r="B27" s="1" t="s">
        <v>41</v>
      </c>
      <c r="C27" s="65" t="s">
        <v>15</v>
      </c>
      <c r="D27" s="67">
        <v>135.66</v>
      </c>
      <c r="E27" s="67">
        <v>135.66</v>
      </c>
      <c r="F27" s="47">
        <v>3.87</v>
      </c>
      <c r="G27" s="61">
        <f t="shared" si="8"/>
        <v>525.00419999999997</v>
      </c>
      <c r="H27" s="13">
        <f t="shared" si="9"/>
        <v>525.00419999999997</v>
      </c>
    </row>
    <row r="28" spans="1:8" s="24" customFormat="1">
      <c r="A28" s="20" t="s">
        <v>291</v>
      </c>
      <c r="B28" s="20" t="s">
        <v>156</v>
      </c>
      <c r="C28" s="70"/>
      <c r="D28" s="23"/>
      <c r="E28" s="23"/>
      <c r="F28" s="36"/>
      <c r="G28" s="72"/>
      <c r="H28" s="72"/>
    </row>
    <row r="29" spans="1:8">
      <c r="A29" s="1" t="s">
        <v>292</v>
      </c>
      <c r="B29" s="1" t="s">
        <v>293</v>
      </c>
      <c r="C29" s="65" t="s">
        <v>23</v>
      </c>
      <c r="D29" s="67">
        <v>8</v>
      </c>
      <c r="E29" s="67">
        <v>8</v>
      </c>
      <c r="F29" s="47">
        <v>680.69</v>
      </c>
      <c r="G29" s="61">
        <f t="shared" ref="G29:G31" si="10">E29*F29</f>
        <v>5445.52</v>
      </c>
      <c r="H29" s="13">
        <f t="shared" ref="H29:H31" si="11">D29*F29</f>
        <v>5445.52</v>
      </c>
    </row>
    <row r="30" spans="1:8" ht="51.75">
      <c r="A30" s="1" t="s">
        <v>294</v>
      </c>
      <c r="B30" s="1" t="s">
        <v>295</v>
      </c>
      <c r="C30" s="65" t="s">
        <v>12</v>
      </c>
      <c r="D30" s="67">
        <v>0.78</v>
      </c>
      <c r="E30" s="67">
        <v>0.78</v>
      </c>
      <c r="F30" s="47">
        <v>313.02</v>
      </c>
      <c r="G30" s="61">
        <f t="shared" si="10"/>
        <v>244.15559999999999</v>
      </c>
      <c r="H30" s="13">
        <f t="shared" si="11"/>
        <v>244.15559999999999</v>
      </c>
    </row>
    <row r="31" spans="1:8" ht="26.25">
      <c r="A31" s="1" t="s">
        <v>296</v>
      </c>
      <c r="B31" s="1" t="s">
        <v>297</v>
      </c>
      <c r="C31" s="65" t="s">
        <v>12</v>
      </c>
      <c r="D31" s="67">
        <v>13.5</v>
      </c>
      <c r="E31" s="67">
        <v>13.5</v>
      </c>
      <c r="F31" s="47">
        <v>32.28</v>
      </c>
      <c r="G31" s="61">
        <f t="shared" si="10"/>
        <v>435.78000000000003</v>
      </c>
      <c r="H31" s="13">
        <f t="shared" si="11"/>
        <v>435.78000000000003</v>
      </c>
    </row>
    <row r="32" spans="1:8">
      <c r="A32" s="7"/>
      <c r="B32" s="8" t="s">
        <v>248</v>
      </c>
      <c r="C32" s="16"/>
      <c r="D32" s="227" t="s">
        <v>903</v>
      </c>
      <c r="E32" s="228"/>
      <c r="F32" s="135">
        <f>G32/H32</f>
        <v>1</v>
      </c>
      <c r="G32" s="53">
        <f>G6</f>
        <v>197474.50089999998</v>
      </c>
      <c r="H32" s="53">
        <f>H6</f>
        <v>197474.50089999998</v>
      </c>
    </row>
  </sheetData>
  <mergeCells count="15">
    <mergeCell ref="D32:E32"/>
    <mergeCell ref="F4:F5"/>
    <mergeCell ref="G4:G5"/>
    <mergeCell ref="H4:H5"/>
    <mergeCell ref="A6:F6"/>
    <mergeCell ref="A4:A5"/>
    <mergeCell ref="B4:B5"/>
    <mergeCell ref="C4:C5"/>
    <mergeCell ref="D4:D5"/>
    <mergeCell ref="E4:E5"/>
    <mergeCell ref="A1:B2"/>
    <mergeCell ref="C1:F1"/>
    <mergeCell ref="G1:H3"/>
    <mergeCell ref="C2:F3"/>
    <mergeCell ref="A3:B3"/>
  </mergeCells>
  <pageMargins left="0.511811024" right="0.511811024" top="0.78740157499999996" bottom="0.78740157499999996" header="0.31496062000000002" footer="0.31496062000000002"/>
  <pageSetup paperSize="9" scale="65" orientation="landscape" horizontalDpi="360" verticalDpi="360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7"/>
  <sheetViews>
    <sheetView view="pageBreakPreview" topLeftCell="A165" zoomScaleNormal="100" zoomScaleSheetLayoutView="100" workbookViewId="0">
      <selection activeCell="D177" sqref="D177:F177"/>
    </sheetView>
  </sheetViews>
  <sheetFormatPr defaultColWidth="9.140625" defaultRowHeight="15"/>
  <cols>
    <col min="1" max="1" width="11.140625" style="9" customWidth="1"/>
    <col min="2" max="2" width="55.7109375" style="10" customWidth="1"/>
    <col min="3" max="3" width="8" style="18" customWidth="1"/>
    <col min="4" max="5" width="12.5703125" style="19" customWidth="1"/>
    <col min="6" max="6" width="13.28515625" style="50" bestFit="1" customWidth="1"/>
    <col min="7" max="7" width="18.140625" style="50" bestFit="1" customWidth="1"/>
    <col min="8" max="8" width="19.28515625" style="50" bestFit="1" customWidth="1"/>
  </cols>
  <sheetData>
    <row r="1" spans="1:8" ht="12.75" customHeight="1" thickBot="1">
      <c r="A1" s="206" t="s">
        <v>51</v>
      </c>
      <c r="B1" s="207"/>
      <c r="C1" s="210" t="s">
        <v>481</v>
      </c>
      <c r="D1" s="211"/>
      <c r="E1" s="211"/>
      <c r="F1" s="212"/>
      <c r="G1" s="213" t="s">
        <v>619</v>
      </c>
      <c r="H1" s="214"/>
    </row>
    <row r="2" spans="1:8" ht="20.25" customHeight="1" thickBot="1">
      <c r="A2" s="208"/>
      <c r="B2" s="209"/>
      <c r="C2" s="219" t="s">
        <v>299</v>
      </c>
      <c r="D2" s="220"/>
      <c r="E2" s="220"/>
      <c r="F2" s="221"/>
      <c r="G2" s="215"/>
      <c r="H2" s="216"/>
    </row>
    <row r="3" spans="1:8" ht="30" customHeight="1" thickBot="1">
      <c r="A3" s="225" t="s">
        <v>275</v>
      </c>
      <c r="B3" s="226"/>
      <c r="C3" s="222"/>
      <c r="D3" s="223"/>
      <c r="E3" s="223"/>
      <c r="F3" s="224"/>
      <c r="G3" s="217"/>
      <c r="H3" s="218"/>
    </row>
    <row r="4" spans="1:8" ht="12.75" customHeight="1">
      <c r="A4" s="235" t="s">
        <v>0</v>
      </c>
      <c r="B4" s="237" t="s">
        <v>42</v>
      </c>
      <c r="C4" s="239" t="s">
        <v>1</v>
      </c>
      <c r="D4" s="241" t="s">
        <v>47</v>
      </c>
      <c r="E4" s="241" t="s">
        <v>48</v>
      </c>
      <c r="F4" s="229" t="s">
        <v>43</v>
      </c>
      <c r="G4" s="231" t="s">
        <v>50</v>
      </c>
      <c r="H4" s="231" t="s">
        <v>49</v>
      </c>
    </row>
    <row r="5" spans="1:8">
      <c r="A5" s="236"/>
      <c r="B5" s="238"/>
      <c r="C5" s="240"/>
      <c r="D5" s="242"/>
      <c r="E5" s="242"/>
      <c r="F5" s="230"/>
      <c r="G5" s="232"/>
      <c r="H5" s="232"/>
    </row>
    <row r="6" spans="1:8" s="24" customFormat="1">
      <c r="A6" s="233"/>
      <c r="B6" s="233"/>
      <c r="C6" s="233"/>
      <c r="D6" s="233"/>
      <c r="E6" s="233"/>
      <c r="F6" s="234"/>
      <c r="G6" s="52">
        <f>SUM(G8:G176)-0.02</f>
        <v>221910.98999999996</v>
      </c>
      <c r="H6" s="52">
        <f>SUM(H8:H176)</f>
        <v>287326.45</v>
      </c>
    </row>
    <row r="7" spans="1:8" s="24" customFormat="1">
      <c r="A7" s="20" t="s">
        <v>2</v>
      </c>
      <c r="B7" s="20" t="s">
        <v>352</v>
      </c>
      <c r="C7" s="70"/>
      <c r="D7" s="23"/>
      <c r="E7" s="36"/>
      <c r="F7" s="83"/>
      <c r="G7" s="75"/>
      <c r="H7" s="75"/>
    </row>
    <row r="8" spans="1:8" s="24" customFormat="1">
      <c r="A8" s="20" t="s">
        <v>55</v>
      </c>
      <c r="B8" s="20" t="s">
        <v>276</v>
      </c>
      <c r="C8" s="70"/>
      <c r="D8" s="23"/>
      <c r="E8" s="36"/>
      <c r="F8" s="83"/>
      <c r="G8" s="45">
        <f>E8*F8</f>
        <v>0</v>
      </c>
      <c r="H8" s="39">
        <f>ROUND(D8*F8,2)</f>
        <v>0</v>
      </c>
    </row>
    <row r="9" spans="1:8">
      <c r="A9" s="1" t="s">
        <v>57</v>
      </c>
      <c r="B9" s="1" t="s">
        <v>4</v>
      </c>
      <c r="C9" s="65" t="s">
        <v>5</v>
      </c>
      <c r="D9" s="67">
        <v>20</v>
      </c>
      <c r="E9" s="67">
        <v>20</v>
      </c>
      <c r="F9" s="61">
        <v>117.66</v>
      </c>
      <c r="G9" s="13">
        <f>ROUND(E9*F9,2)</f>
        <v>2353.1999999999998</v>
      </c>
      <c r="H9" s="13">
        <f t="shared" ref="H9" si="0">ROUND(D9*F9,2)</f>
        <v>2353.1999999999998</v>
      </c>
    </row>
    <row r="10" spans="1:8" s="24" customFormat="1">
      <c r="A10" s="1" t="s">
        <v>58</v>
      </c>
      <c r="B10" s="1" t="s">
        <v>353</v>
      </c>
      <c r="C10" s="65" t="s">
        <v>5</v>
      </c>
      <c r="D10" s="67">
        <v>192</v>
      </c>
      <c r="E10" s="67">
        <v>192</v>
      </c>
      <c r="F10" s="61">
        <v>50.95</v>
      </c>
      <c r="G10" s="13">
        <f t="shared" ref="G10:G73" si="1">ROUND(E10*F10,2)</f>
        <v>9782.4</v>
      </c>
      <c r="H10" s="13">
        <f t="shared" ref="H10:H73" si="2">ROUND(D10*F10,2)</f>
        <v>9782.4</v>
      </c>
    </row>
    <row r="11" spans="1:8" s="24" customFormat="1">
      <c r="A11" s="20" t="s">
        <v>59</v>
      </c>
      <c r="B11" s="20" t="s">
        <v>9</v>
      </c>
      <c r="C11" s="70"/>
      <c r="D11" s="23"/>
      <c r="E11" s="23"/>
      <c r="F11" s="45"/>
      <c r="G11" s="39">
        <f t="shared" si="1"/>
        <v>0</v>
      </c>
      <c r="H11" s="39">
        <f t="shared" si="2"/>
        <v>0</v>
      </c>
    </row>
    <row r="12" spans="1:8" ht="26.25">
      <c r="A12" s="1" t="s">
        <v>60</v>
      </c>
      <c r="B12" s="1" t="s">
        <v>11</v>
      </c>
      <c r="C12" s="65" t="s">
        <v>12</v>
      </c>
      <c r="D12" s="67">
        <v>6</v>
      </c>
      <c r="E12" s="67">
        <v>6</v>
      </c>
      <c r="F12" s="61">
        <v>444.37</v>
      </c>
      <c r="G12" s="13">
        <f t="shared" si="1"/>
        <v>2666.22</v>
      </c>
      <c r="H12" s="13">
        <f t="shared" si="2"/>
        <v>2666.22</v>
      </c>
    </row>
    <row r="13" spans="1:8">
      <c r="A13" s="1" t="s">
        <v>62</v>
      </c>
      <c r="B13" s="1" t="s">
        <v>354</v>
      </c>
      <c r="C13" s="65" t="s">
        <v>20</v>
      </c>
      <c r="D13" s="67">
        <v>4.09</v>
      </c>
      <c r="E13" s="67">
        <v>4.09</v>
      </c>
      <c r="F13" s="61">
        <v>29.87</v>
      </c>
      <c r="G13" s="13">
        <f t="shared" si="1"/>
        <v>122.17</v>
      </c>
      <c r="H13" s="13">
        <f t="shared" si="2"/>
        <v>122.17</v>
      </c>
    </row>
    <row r="14" spans="1:8" s="73" customFormat="1">
      <c r="A14" s="1" t="s">
        <v>63</v>
      </c>
      <c r="B14" s="1" t="s">
        <v>355</v>
      </c>
      <c r="C14" s="65" t="s">
        <v>12</v>
      </c>
      <c r="D14" s="67">
        <v>167.98</v>
      </c>
      <c r="E14" s="67">
        <v>167.98</v>
      </c>
      <c r="F14" s="61">
        <v>19.89</v>
      </c>
      <c r="G14" s="13">
        <f t="shared" si="1"/>
        <v>3341.12</v>
      </c>
      <c r="H14" s="13">
        <f t="shared" si="2"/>
        <v>3341.12</v>
      </c>
    </row>
    <row r="15" spans="1:8" s="73" customFormat="1">
      <c r="A15" s="1" t="s">
        <v>64</v>
      </c>
      <c r="B15" s="1" t="s">
        <v>356</v>
      </c>
      <c r="C15" s="65" t="s">
        <v>12</v>
      </c>
      <c r="D15" s="67">
        <v>106.12</v>
      </c>
      <c r="E15" s="67">
        <v>106.12</v>
      </c>
      <c r="F15" s="61">
        <v>13.94</v>
      </c>
      <c r="G15" s="13">
        <f t="shared" si="1"/>
        <v>1479.31</v>
      </c>
      <c r="H15" s="13">
        <f t="shared" si="2"/>
        <v>1479.31</v>
      </c>
    </row>
    <row r="16" spans="1:8" s="24" customFormat="1" ht="26.25">
      <c r="A16" s="1" t="s">
        <v>65</v>
      </c>
      <c r="B16" s="1" t="s">
        <v>357</v>
      </c>
      <c r="C16" s="65" t="s">
        <v>12</v>
      </c>
      <c r="D16" s="67">
        <v>243.46</v>
      </c>
      <c r="E16" s="67">
        <v>243.46</v>
      </c>
      <c r="F16" s="61">
        <v>65.47</v>
      </c>
      <c r="G16" s="13">
        <f t="shared" si="1"/>
        <v>15939.33</v>
      </c>
      <c r="H16" s="13">
        <f t="shared" si="2"/>
        <v>15939.33</v>
      </c>
    </row>
    <row r="17" spans="1:8" ht="26.25">
      <c r="A17" s="1" t="s">
        <v>67</v>
      </c>
      <c r="B17" s="1" t="s">
        <v>358</v>
      </c>
      <c r="C17" s="65" t="s">
        <v>15</v>
      </c>
      <c r="D17" s="67">
        <v>20</v>
      </c>
      <c r="E17" s="67">
        <v>20</v>
      </c>
      <c r="F17" s="61">
        <v>30.95</v>
      </c>
      <c r="G17" s="13">
        <f t="shared" si="1"/>
        <v>619</v>
      </c>
      <c r="H17" s="13">
        <f t="shared" si="2"/>
        <v>619</v>
      </c>
    </row>
    <row r="18" spans="1:8" s="5" customFormat="1">
      <c r="A18" s="1" t="s">
        <v>69</v>
      </c>
      <c r="B18" s="1" t="s">
        <v>359</v>
      </c>
      <c r="C18" s="65" t="s">
        <v>15</v>
      </c>
      <c r="D18" s="67">
        <v>20</v>
      </c>
      <c r="E18" s="67">
        <v>20</v>
      </c>
      <c r="F18" s="61">
        <v>7.16</v>
      </c>
      <c r="G18" s="13">
        <f t="shared" si="1"/>
        <v>143.19999999999999</v>
      </c>
      <c r="H18" s="13">
        <f t="shared" si="2"/>
        <v>143.19999999999999</v>
      </c>
    </row>
    <row r="19" spans="1:8" s="24" customFormat="1">
      <c r="A19" s="1" t="s">
        <v>71</v>
      </c>
      <c r="B19" s="1" t="s">
        <v>17</v>
      </c>
      <c r="C19" s="65" t="s">
        <v>12</v>
      </c>
      <c r="D19" s="67">
        <v>223.41</v>
      </c>
      <c r="E19" s="67">
        <v>223.41</v>
      </c>
      <c r="F19" s="61">
        <v>5.37</v>
      </c>
      <c r="G19" s="13">
        <f t="shared" si="1"/>
        <v>1199.71</v>
      </c>
      <c r="H19" s="13">
        <f t="shared" si="2"/>
        <v>1199.71</v>
      </c>
    </row>
    <row r="20" spans="1:8" s="24" customFormat="1">
      <c r="A20" s="1" t="s">
        <v>73</v>
      </c>
      <c r="B20" s="1" t="s">
        <v>72</v>
      </c>
      <c r="C20" s="65" t="s">
        <v>360</v>
      </c>
      <c r="D20" s="67">
        <v>25</v>
      </c>
      <c r="E20" s="67">
        <v>25</v>
      </c>
      <c r="F20" s="61">
        <v>14.81</v>
      </c>
      <c r="G20" s="13">
        <f t="shared" si="1"/>
        <v>370.25</v>
      </c>
      <c r="H20" s="13">
        <f t="shared" si="2"/>
        <v>370.25</v>
      </c>
    </row>
    <row r="21" spans="1:8" s="24" customFormat="1" ht="26.25">
      <c r="A21" s="1" t="s">
        <v>76</v>
      </c>
      <c r="B21" s="1" t="s">
        <v>361</v>
      </c>
      <c r="C21" s="65" t="s">
        <v>75</v>
      </c>
      <c r="D21" s="67">
        <v>400</v>
      </c>
      <c r="E21" s="67">
        <v>400</v>
      </c>
      <c r="F21" s="61">
        <v>1.67</v>
      </c>
      <c r="G21" s="13">
        <f t="shared" si="1"/>
        <v>668</v>
      </c>
      <c r="H21" s="13">
        <f t="shared" si="2"/>
        <v>668</v>
      </c>
    </row>
    <row r="22" spans="1:8" s="24" customFormat="1">
      <c r="A22" s="20" t="s">
        <v>78</v>
      </c>
      <c r="B22" s="20" t="s">
        <v>25</v>
      </c>
      <c r="C22" s="70"/>
      <c r="D22" s="23"/>
      <c r="E22" s="23"/>
      <c r="F22" s="45"/>
      <c r="G22" s="39">
        <f t="shared" si="1"/>
        <v>0</v>
      </c>
      <c r="H22" s="39">
        <f t="shared" si="2"/>
        <v>0</v>
      </c>
    </row>
    <row r="23" spans="1:8" ht="26.25">
      <c r="A23" s="1" t="s">
        <v>79</v>
      </c>
      <c r="B23" s="1" t="s">
        <v>362</v>
      </c>
      <c r="C23" s="65" t="s">
        <v>12</v>
      </c>
      <c r="D23" s="67">
        <v>98.89</v>
      </c>
      <c r="E23" s="67">
        <v>98.89</v>
      </c>
      <c r="F23" s="61">
        <v>35.49</v>
      </c>
      <c r="G23" s="13">
        <f t="shared" si="1"/>
        <v>3509.61</v>
      </c>
      <c r="H23" s="13">
        <f t="shared" si="2"/>
        <v>3509.61</v>
      </c>
    </row>
    <row r="24" spans="1:8" s="24" customFormat="1" ht="39">
      <c r="A24" s="1" t="s">
        <v>82</v>
      </c>
      <c r="B24" s="1" t="s">
        <v>363</v>
      </c>
      <c r="C24" s="65" t="s">
        <v>12</v>
      </c>
      <c r="D24" s="67">
        <v>98.89</v>
      </c>
      <c r="E24" s="67">
        <v>98.89</v>
      </c>
      <c r="F24" s="61">
        <v>57.04</v>
      </c>
      <c r="G24" s="13">
        <f t="shared" si="1"/>
        <v>5640.69</v>
      </c>
      <c r="H24" s="13">
        <f t="shared" si="2"/>
        <v>5640.69</v>
      </c>
    </row>
    <row r="25" spans="1:8" s="24" customFormat="1" ht="51.75">
      <c r="A25" s="1" t="s">
        <v>84</v>
      </c>
      <c r="B25" s="1" t="s">
        <v>364</v>
      </c>
      <c r="C25" s="65" t="s">
        <v>12</v>
      </c>
      <c r="D25" s="67">
        <v>4.2300000000000004</v>
      </c>
      <c r="E25" s="67">
        <v>4.2300000000000004</v>
      </c>
      <c r="F25" s="61">
        <v>68.77</v>
      </c>
      <c r="G25" s="13">
        <f t="shared" si="1"/>
        <v>290.89999999999998</v>
      </c>
      <c r="H25" s="13">
        <f t="shared" si="2"/>
        <v>290.89999999999998</v>
      </c>
    </row>
    <row r="26" spans="1:8" ht="51.75">
      <c r="A26" s="1" t="s">
        <v>86</v>
      </c>
      <c r="B26" s="1" t="s">
        <v>365</v>
      </c>
      <c r="C26" s="65" t="s">
        <v>12</v>
      </c>
      <c r="D26" s="67">
        <v>107.22</v>
      </c>
      <c r="E26" s="67">
        <v>107.22</v>
      </c>
      <c r="F26" s="61">
        <v>112.06</v>
      </c>
      <c r="G26" s="13">
        <f t="shared" si="1"/>
        <v>12015.07</v>
      </c>
      <c r="H26" s="13">
        <f t="shared" si="2"/>
        <v>12015.07</v>
      </c>
    </row>
    <row r="27" spans="1:8" ht="39">
      <c r="A27" s="1" t="s">
        <v>88</v>
      </c>
      <c r="B27" s="1" t="s">
        <v>286</v>
      </c>
      <c r="C27" s="65" t="s">
        <v>15</v>
      </c>
      <c r="D27" s="67">
        <v>81.12</v>
      </c>
      <c r="E27" s="67">
        <v>81.12</v>
      </c>
      <c r="F27" s="61">
        <v>39.28</v>
      </c>
      <c r="G27" s="13">
        <f t="shared" si="1"/>
        <v>3186.39</v>
      </c>
      <c r="H27" s="13">
        <f t="shared" si="2"/>
        <v>3186.39</v>
      </c>
    </row>
    <row r="28" spans="1:8" s="24" customFormat="1" ht="39">
      <c r="A28" s="1" t="s">
        <v>366</v>
      </c>
      <c r="B28" s="1" t="s">
        <v>367</v>
      </c>
      <c r="C28" s="65" t="s">
        <v>12</v>
      </c>
      <c r="D28" s="67">
        <v>58.88</v>
      </c>
      <c r="E28" s="67">
        <v>58.88</v>
      </c>
      <c r="F28" s="61">
        <v>50.03</v>
      </c>
      <c r="G28" s="13">
        <f t="shared" si="1"/>
        <v>2945.77</v>
      </c>
      <c r="H28" s="13">
        <f t="shared" si="2"/>
        <v>2945.77</v>
      </c>
    </row>
    <row r="29" spans="1:8" ht="51.75">
      <c r="A29" s="1" t="s">
        <v>368</v>
      </c>
      <c r="B29" s="1" t="s">
        <v>85</v>
      </c>
      <c r="C29" s="65" t="s">
        <v>12</v>
      </c>
      <c r="D29" s="67">
        <v>10.75</v>
      </c>
      <c r="E29" s="67">
        <v>10.75</v>
      </c>
      <c r="F29" s="61">
        <v>107.49</v>
      </c>
      <c r="G29" s="13">
        <f t="shared" si="1"/>
        <v>1155.52</v>
      </c>
      <c r="H29" s="13">
        <f t="shared" si="2"/>
        <v>1155.52</v>
      </c>
    </row>
    <row r="30" spans="1:8" ht="26.25">
      <c r="A30" s="1" t="s">
        <v>369</v>
      </c>
      <c r="B30" s="1" t="s">
        <v>125</v>
      </c>
      <c r="C30" s="65" t="s">
        <v>12</v>
      </c>
      <c r="D30" s="67">
        <v>14.98</v>
      </c>
      <c r="E30" s="67">
        <v>14.98</v>
      </c>
      <c r="F30" s="61">
        <v>26.87</v>
      </c>
      <c r="G30" s="13">
        <f t="shared" si="1"/>
        <v>402.51</v>
      </c>
      <c r="H30" s="13">
        <f t="shared" si="2"/>
        <v>402.51</v>
      </c>
    </row>
    <row r="31" spans="1:8" s="24" customFormat="1">
      <c r="A31" s="66" t="s">
        <v>90</v>
      </c>
      <c r="B31" s="66" t="s">
        <v>370</v>
      </c>
      <c r="C31" s="65"/>
      <c r="D31" s="67"/>
      <c r="E31" s="67"/>
      <c r="F31" s="61"/>
      <c r="G31" s="13">
        <f t="shared" si="1"/>
        <v>0</v>
      </c>
      <c r="H31" s="13">
        <f t="shared" si="2"/>
        <v>0</v>
      </c>
    </row>
    <row r="32" spans="1:8" ht="26.25">
      <c r="A32" s="1" t="s">
        <v>371</v>
      </c>
      <c r="B32" s="1" t="s">
        <v>372</v>
      </c>
      <c r="C32" s="65" t="s">
        <v>12</v>
      </c>
      <c r="D32" s="67">
        <v>10.4</v>
      </c>
      <c r="E32" s="67">
        <v>10.4</v>
      </c>
      <c r="F32" s="61">
        <v>46.19</v>
      </c>
      <c r="G32" s="13">
        <f t="shared" si="1"/>
        <v>480.38</v>
      </c>
      <c r="H32" s="13">
        <f t="shared" si="2"/>
        <v>480.38</v>
      </c>
    </row>
    <row r="33" spans="1:8" ht="26.25">
      <c r="A33" s="1" t="s">
        <v>373</v>
      </c>
      <c r="B33" s="1" t="s">
        <v>374</v>
      </c>
      <c r="C33" s="65" t="s">
        <v>15</v>
      </c>
      <c r="D33" s="67">
        <v>5</v>
      </c>
      <c r="E33" s="67">
        <v>5</v>
      </c>
      <c r="F33" s="61">
        <v>31.88</v>
      </c>
      <c r="G33" s="13">
        <f t="shared" si="1"/>
        <v>159.4</v>
      </c>
      <c r="H33" s="13">
        <f t="shared" si="2"/>
        <v>159.4</v>
      </c>
    </row>
    <row r="34" spans="1:8" s="24" customFormat="1" ht="26.25">
      <c r="A34" s="1" t="s">
        <v>92</v>
      </c>
      <c r="B34" s="1" t="s">
        <v>375</v>
      </c>
      <c r="C34" s="65" t="s">
        <v>15</v>
      </c>
      <c r="D34" s="67">
        <v>5</v>
      </c>
      <c r="E34" s="67">
        <v>5</v>
      </c>
      <c r="F34" s="61">
        <v>35.200000000000003</v>
      </c>
      <c r="G34" s="13">
        <f t="shared" si="1"/>
        <v>176</v>
      </c>
      <c r="H34" s="13">
        <f t="shared" si="2"/>
        <v>176</v>
      </c>
    </row>
    <row r="35" spans="1:8" s="24" customFormat="1">
      <c r="A35" s="20" t="s">
        <v>110</v>
      </c>
      <c r="B35" s="20" t="s">
        <v>121</v>
      </c>
      <c r="C35" s="70"/>
      <c r="D35" s="23"/>
      <c r="E35" s="23"/>
      <c r="F35" s="45"/>
      <c r="G35" s="39">
        <f t="shared" si="1"/>
        <v>0</v>
      </c>
      <c r="H35" s="39">
        <f t="shared" si="2"/>
        <v>0</v>
      </c>
    </row>
    <row r="36" spans="1:8" ht="26.25">
      <c r="A36" s="1" t="s">
        <v>112</v>
      </c>
      <c r="B36" s="1" t="s">
        <v>376</v>
      </c>
      <c r="C36" s="65" t="s">
        <v>12</v>
      </c>
      <c r="D36" s="67">
        <v>20.8</v>
      </c>
      <c r="E36" s="67">
        <v>20.8</v>
      </c>
      <c r="F36" s="61">
        <v>6.8</v>
      </c>
      <c r="G36" s="13">
        <f t="shared" si="1"/>
        <v>141.44</v>
      </c>
      <c r="H36" s="13">
        <f t="shared" si="2"/>
        <v>141.44</v>
      </c>
    </row>
    <row r="37" spans="1:8" ht="26.25">
      <c r="A37" s="1" t="s">
        <v>114</v>
      </c>
      <c r="B37" s="1" t="s">
        <v>377</v>
      </c>
      <c r="C37" s="65" t="s">
        <v>12</v>
      </c>
      <c r="D37" s="67">
        <v>20.8</v>
      </c>
      <c r="E37" s="67">
        <v>20.8</v>
      </c>
      <c r="F37" s="61">
        <v>34.909999999999997</v>
      </c>
      <c r="G37" s="13">
        <f t="shared" si="1"/>
        <v>726.13</v>
      </c>
      <c r="H37" s="13">
        <f t="shared" si="2"/>
        <v>726.13</v>
      </c>
    </row>
    <row r="38" spans="1:8" s="24" customFormat="1" ht="51.75">
      <c r="A38" s="1" t="s">
        <v>116</v>
      </c>
      <c r="B38" s="1" t="s">
        <v>378</v>
      </c>
      <c r="C38" s="65" t="s">
        <v>12</v>
      </c>
      <c r="D38" s="67">
        <v>14.76</v>
      </c>
      <c r="E38" s="67">
        <v>14.76</v>
      </c>
      <c r="F38" s="61">
        <v>48.53</v>
      </c>
      <c r="G38" s="13">
        <f t="shared" si="1"/>
        <v>716.3</v>
      </c>
      <c r="H38" s="13">
        <f t="shared" si="2"/>
        <v>716.3</v>
      </c>
    </row>
    <row r="39" spans="1:8" s="24" customFormat="1">
      <c r="A39" s="20" t="s">
        <v>120</v>
      </c>
      <c r="B39" s="20" t="s">
        <v>379</v>
      </c>
      <c r="C39" s="70"/>
      <c r="D39" s="23"/>
      <c r="E39" s="23"/>
      <c r="F39" s="45"/>
      <c r="G39" s="39">
        <f t="shared" si="1"/>
        <v>0</v>
      </c>
      <c r="H39" s="39">
        <f t="shared" si="2"/>
        <v>0</v>
      </c>
    </row>
    <row r="40" spans="1:8" ht="26.25">
      <c r="A40" s="1" t="s">
        <v>122</v>
      </c>
      <c r="B40" s="1" t="s">
        <v>380</v>
      </c>
      <c r="C40" s="65" t="s">
        <v>15</v>
      </c>
      <c r="D40" s="67">
        <v>17.7</v>
      </c>
      <c r="E40" s="67">
        <v>17.7</v>
      </c>
      <c r="F40" s="61">
        <v>153.16999999999999</v>
      </c>
      <c r="G40" s="13">
        <f t="shared" si="1"/>
        <v>2711.11</v>
      </c>
      <c r="H40" s="13">
        <f t="shared" si="2"/>
        <v>2711.11</v>
      </c>
    </row>
    <row r="41" spans="1:8">
      <c r="A41" s="1" t="s">
        <v>124</v>
      </c>
      <c r="B41" s="1" t="s">
        <v>381</v>
      </c>
      <c r="C41" s="65" t="s">
        <v>15</v>
      </c>
      <c r="D41" s="67">
        <v>9</v>
      </c>
      <c r="E41" s="67">
        <v>9</v>
      </c>
      <c r="F41" s="61">
        <v>46.43</v>
      </c>
      <c r="G41" s="13">
        <f t="shared" si="1"/>
        <v>417.87</v>
      </c>
      <c r="H41" s="13">
        <f t="shared" si="2"/>
        <v>417.87</v>
      </c>
    </row>
    <row r="42" spans="1:8" s="24" customFormat="1" ht="26.25">
      <c r="A42" s="1" t="s">
        <v>126</v>
      </c>
      <c r="B42" s="1" t="s">
        <v>382</v>
      </c>
      <c r="C42" s="65" t="s">
        <v>23</v>
      </c>
      <c r="D42" s="67">
        <v>4</v>
      </c>
      <c r="E42" s="67">
        <v>4</v>
      </c>
      <c r="F42" s="61">
        <v>31.17</v>
      </c>
      <c r="G42" s="13">
        <f t="shared" si="1"/>
        <v>124.68</v>
      </c>
      <c r="H42" s="13">
        <f t="shared" si="2"/>
        <v>124.68</v>
      </c>
    </row>
    <row r="43" spans="1:8" ht="26.25">
      <c r="A43" s="1" t="s">
        <v>383</v>
      </c>
      <c r="B43" s="1" t="s">
        <v>384</v>
      </c>
      <c r="C43" s="65" t="s">
        <v>23</v>
      </c>
      <c r="D43" s="67">
        <v>2</v>
      </c>
      <c r="E43" s="67">
        <v>2</v>
      </c>
      <c r="F43" s="61">
        <v>31.08</v>
      </c>
      <c r="G43" s="13">
        <f t="shared" si="1"/>
        <v>62.16</v>
      </c>
      <c r="H43" s="13">
        <f t="shared" si="2"/>
        <v>62.16</v>
      </c>
    </row>
    <row r="44" spans="1:8">
      <c r="A44" s="1" t="s">
        <v>385</v>
      </c>
      <c r="B44" s="1" t="s">
        <v>386</v>
      </c>
      <c r="C44" s="65" t="s">
        <v>23</v>
      </c>
      <c r="D44" s="67">
        <v>2</v>
      </c>
      <c r="E44" s="67">
        <v>2</v>
      </c>
      <c r="F44" s="61">
        <v>35.49</v>
      </c>
      <c r="G44" s="13">
        <f t="shared" si="1"/>
        <v>70.98</v>
      </c>
      <c r="H44" s="13">
        <f t="shared" si="2"/>
        <v>70.98</v>
      </c>
    </row>
    <row r="45" spans="1:8" s="24" customFormat="1">
      <c r="A45" s="20" t="s">
        <v>128</v>
      </c>
      <c r="B45" s="20" t="s">
        <v>91</v>
      </c>
      <c r="C45" s="70"/>
      <c r="D45" s="23"/>
      <c r="E45" s="23"/>
      <c r="F45" s="45"/>
      <c r="G45" s="39">
        <f t="shared" si="1"/>
        <v>0</v>
      </c>
      <c r="H45" s="39">
        <f t="shared" si="2"/>
        <v>0</v>
      </c>
    </row>
    <row r="46" spans="1:8" s="24" customFormat="1">
      <c r="A46" s="1" t="s">
        <v>130</v>
      </c>
      <c r="B46" s="1" t="s">
        <v>387</v>
      </c>
      <c r="C46" s="65" t="s">
        <v>23</v>
      </c>
      <c r="D46" s="67">
        <v>2</v>
      </c>
      <c r="E46" s="67">
        <v>2</v>
      </c>
      <c r="F46" s="61">
        <v>34.159999999999997</v>
      </c>
      <c r="G46" s="13">
        <f t="shared" si="1"/>
        <v>68.319999999999993</v>
      </c>
      <c r="H46" s="13">
        <f t="shared" si="2"/>
        <v>68.319999999999993</v>
      </c>
    </row>
    <row r="47" spans="1:8">
      <c r="A47" s="1" t="s">
        <v>132</v>
      </c>
      <c r="B47" s="1" t="s">
        <v>388</v>
      </c>
      <c r="C47" s="65" t="s">
        <v>23</v>
      </c>
      <c r="D47" s="67">
        <v>4</v>
      </c>
      <c r="E47" s="67">
        <v>4</v>
      </c>
      <c r="F47" s="61">
        <v>113.17</v>
      </c>
      <c r="G47" s="13">
        <f t="shared" si="1"/>
        <v>452.68</v>
      </c>
      <c r="H47" s="13">
        <f t="shared" si="2"/>
        <v>452.68</v>
      </c>
    </row>
    <row r="48" spans="1:8" s="24" customFormat="1">
      <c r="A48" s="20" t="s">
        <v>134</v>
      </c>
      <c r="B48" s="20" t="s">
        <v>389</v>
      </c>
      <c r="C48" s="70"/>
      <c r="D48" s="23"/>
      <c r="E48" s="23"/>
      <c r="F48" s="45"/>
      <c r="G48" s="39">
        <f t="shared" si="1"/>
        <v>0</v>
      </c>
      <c r="H48" s="39">
        <f t="shared" si="2"/>
        <v>0</v>
      </c>
    </row>
    <row r="49" spans="1:8" ht="26.25">
      <c r="A49" s="1" t="s">
        <v>135</v>
      </c>
      <c r="B49" s="1" t="s">
        <v>390</v>
      </c>
      <c r="C49" s="65" t="s">
        <v>12</v>
      </c>
      <c r="D49" s="67">
        <v>5</v>
      </c>
      <c r="E49" s="67">
        <v>5</v>
      </c>
      <c r="F49" s="61">
        <v>1114.3499999999999</v>
      </c>
      <c r="G49" s="13">
        <f t="shared" si="1"/>
        <v>5571.75</v>
      </c>
      <c r="H49" s="13">
        <f t="shared" si="2"/>
        <v>5571.75</v>
      </c>
    </row>
    <row r="50" spans="1:8" s="24" customFormat="1">
      <c r="A50" s="1" t="s">
        <v>137</v>
      </c>
      <c r="B50" s="1" t="s">
        <v>391</v>
      </c>
      <c r="C50" s="65" t="s">
        <v>12</v>
      </c>
      <c r="D50" s="67">
        <v>2.1</v>
      </c>
      <c r="E50" s="67">
        <v>2.1</v>
      </c>
      <c r="F50" s="61">
        <v>536.1</v>
      </c>
      <c r="G50" s="13">
        <f t="shared" si="1"/>
        <v>1125.81</v>
      </c>
      <c r="H50" s="13">
        <f t="shared" si="2"/>
        <v>1125.81</v>
      </c>
    </row>
    <row r="51" spans="1:8" s="24" customFormat="1">
      <c r="A51" s="20" t="s">
        <v>149</v>
      </c>
      <c r="B51" s="20" t="s">
        <v>150</v>
      </c>
      <c r="C51" s="70"/>
      <c r="D51" s="23"/>
      <c r="E51" s="23"/>
      <c r="F51" s="45"/>
      <c r="G51" s="39">
        <f t="shared" si="1"/>
        <v>0</v>
      </c>
      <c r="H51" s="39">
        <f t="shared" si="2"/>
        <v>0</v>
      </c>
    </row>
    <row r="52" spans="1:8" ht="26.25">
      <c r="A52" s="1" t="s">
        <v>151</v>
      </c>
      <c r="B52" s="1" t="s">
        <v>392</v>
      </c>
      <c r="C52" s="65" t="s">
        <v>12</v>
      </c>
      <c r="D52" s="67">
        <v>218.44</v>
      </c>
      <c r="E52" s="67">
        <v>218.44</v>
      </c>
      <c r="F52" s="61">
        <v>15.14</v>
      </c>
      <c r="G52" s="13">
        <f t="shared" si="1"/>
        <v>3307.18</v>
      </c>
      <c r="H52" s="13">
        <f t="shared" si="2"/>
        <v>3307.18</v>
      </c>
    </row>
    <row r="53" spans="1:8" ht="26.25">
      <c r="A53" s="1" t="s">
        <v>153</v>
      </c>
      <c r="B53" s="1" t="s">
        <v>154</v>
      </c>
      <c r="C53" s="65" t="s">
        <v>12</v>
      </c>
      <c r="D53" s="67">
        <v>161.57</v>
      </c>
      <c r="E53" s="67">
        <v>161.57</v>
      </c>
      <c r="F53" s="61">
        <v>15.14</v>
      </c>
      <c r="G53" s="13">
        <f t="shared" si="1"/>
        <v>2446.17</v>
      </c>
      <c r="H53" s="13">
        <f t="shared" si="2"/>
        <v>2446.17</v>
      </c>
    </row>
    <row r="54" spans="1:8" ht="39">
      <c r="A54" s="1" t="s">
        <v>393</v>
      </c>
      <c r="B54" s="1" t="s">
        <v>394</v>
      </c>
      <c r="C54" s="65" t="s">
        <v>12</v>
      </c>
      <c r="D54" s="67">
        <v>55.44</v>
      </c>
      <c r="E54" s="67">
        <v>55.44</v>
      </c>
      <c r="F54" s="61">
        <v>20.57</v>
      </c>
      <c r="G54" s="13">
        <f t="shared" si="1"/>
        <v>1140.4000000000001</v>
      </c>
      <c r="H54" s="13">
        <f t="shared" si="2"/>
        <v>1140.4000000000001</v>
      </c>
    </row>
    <row r="55" spans="1:8" ht="26.25">
      <c r="A55" s="1" t="s">
        <v>395</v>
      </c>
      <c r="B55" s="1" t="s">
        <v>152</v>
      </c>
      <c r="C55" s="65" t="s">
        <v>12</v>
      </c>
      <c r="D55" s="67">
        <v>58.88</v>
      </c>
      <c r="E55" s="67">
        <v>58.88</v>
      </c>
      <c r="F55" s="61">
        <v>8.52</v>
      </c>
      <c r="G55" s="13">
        <f t="shared" si="1"/>
        <v>501.66</v>
      </c>
      <c r="H55" s="13">
        <f t="shared" si="2"/>
        <v>501.66</v>
      </c>
    </row>
    <row r="56" spans="1:8">
      <c r="A56" s="1" t="s">
        <v>396</v>
      </c>
      <c r="B56" s="1" t="s">
        <v>41</v>
      </c>
      <c r="C56" s="65" t="s">
        <v>15</v>
      </c>
      <c r="D56" s="67">
        <v>81.12</v>
      </c>
      <c r="E56" s="67">
        <v>81.12</v>
      </c>
      <c r="F56" s="61">
        <v>3.89</v>
      </c>
      <c r="G56" s="13">
        <f t="shared" si="1"/>
        <v>315.56</v>
      </c>
      <c r="H56" s="13">
        <f t="shared" si="2"/>
        <v>315.56</v>
      </c>
    </row>
    <row r="57" spans="1:8" ht="26.25">
      <c r="A57" s="1" t="s">
        <v>397</v>
      </c>
      <c r="B57" s="1" t="s">
        <v>398</v>
      </c>
      <c r="C57" s="65" t="s">
        <v>12</v>
      </c>
      <c r="D57" s="67">
        <v>4.2</v>
      </c>
      <c r="E57" s="67">
        <v>4.2</v>
      </c>
      <c r="F57" s="61">
        <v>28.2</v>
      </c>
      <c r="G57" s="13">
        <f t="shared" si="1"/>
        <v>118.44</v>
      </c>
      <c r="H57" s="13">
        <f t="shared" si="2"/>
        <v>118.44</v>
      </c>
    </row>
    <row r="58" spans="1:8" ht="26.25">
      <c r="A58" s="1" t="s">
        <v>399</v>
      </c>
      <c r="B58" s="1" t="s">
        <v>400</v>
      </c>
      <c r="C58" s="65" t="s">
        <v>12</v>
      </c>
      <c r="D58" s="67">
        <v>152.62</v>
      </c>
      <c r="E58" s="67">
        <v>152.62</v>
      </c>
      <c r="F58" s="61">
        <v>9.58</v>
      </c>
      <c r="G58" s="13">
        <f t="shared" si="1"/>
        <v>1462.1</v>
      </c>
      <c r="H58" s="13">
        <f t="shared" si="2"/>
        <v>1462.1</v>
      </c>
    </row>
    <row r="59" spans="1:8" ht="26.25">
      <c r="A59" s="1" t="s">
        <v>401</v>
      </c>
      <c r="B59" s="1" t="s">
        <v>402</v>
      </c>
      <c r="C59" s="65" t="s">
        <v>12</v>
      </c>
      <c r="D59" s="67">
        <v>152.62</v>
      </c>
      <c r="E59" s="67">
        <v>152.62</v>
      </c>
      <c r="F59" s="61">
        <v>10.36</v>
      </c>
      <c r="G59" s="13">
        <f t="shared" si="1"/>
        <v>1581.14</v>
      </c>
      <c r="H59" s="13">
        <f t="shared" si="2"/>
        <v>1581.14</v>
      </c>
    </row>
    <row r="60" spans="1:8" ht="26.25">
      <c r="A60" s="1" t="s">
        <v>403</v>
      </c>
      <c r="B60" s="1" t="s">
        <v>404</v>
      </c>
      <c r="C60" s="65" t="s">
        <v>12</v>
      </c>
      <c r="D60" s="67">
        <v>152.62</v>
      </c>
      <c r="E60" s="67">
        <v>152.62</v>
      </c>
      <c r="F60" s="61">
        <v>19.940000000000001</v>
      </c>
      <c r="G60" s="13">
        <f t="shared" si="1"/>
        <v>3043.24</v>
      </c>
      <c r="H60" s="13">
        <f t="shared" si="2"/>
        <v>3043.24</v>
      </c>
    </row>
    <row r="61" spans="1:8" s="24" customFormat="1">
      <c r="A61" s="20" t="s">
        <v>155</v>
      </c>
      <c r="B61" s="20" t="s">
        <v>31</v>
      </c>
      <c r="C61" s="70"/>
      <c r="D61" s="23"/>
      <c r="E61" s="23"/>
      <c r="F61" s="45"/>
      <c r="G61" s="39">
        <f t="shared" si="1"/>
        <v>0</v>
      </c>
      <c r="H61" s="39">
        <f t="shared" si="2"/>
        <v>0</v>
      </c>
    </row>
    <row r="62" spans="1:8">
      <c r="A62" s="1" t="s">
        <v>157</v>
      </c>
      <c r="B62" s="1" t="s">
        <v>136</v>
      </c>
      <c r="C62" s="65" t="s">
        <v>12</v>
      </c>
      <c r="D62" s="67">
        <v>55.38</v>
      </c>
      <c r="E62" s="67">
        <v>55.38</v>
      </c>
      <c r="F62" s="61">
        <v>26.56</v>
      </c>
      <c r="G62" s="13">
        <f t="shared" si="1"/>
        <v>1470.89</v>
      </c>
      <c r="H62" s="13">
        <f t="shared" si="2"/>
        <v>1470.89</v>
      </c>
    </row>
    <row r="63" spans="1:8">
      <c r="A63" s="1" t="s">
        <v>160</v>
      </c>
      <c r="B63" s="1" t="s">
        <v>405</v>
      </c>
      <c r="C63" s="65" t="s">
        <v>23</v>
      </c>
      <c r="D63" s="67">
        <v>100</v>
      </c>
      <c r="E63" s="67">
        <v>100</v>
      </c>
      <c r="F63" s="61">
        <v>39.19</v>
      </c>
      <c r="G63" s="13">
        <f t="shared" si="1"/>
        <v>3919</v>
      </c>
      <c r="H63" s="13">
        <f t="shared" si="2"/>
        <v>3919</v>
      </c>
    </row>
    <row r="64" spans="1:8" ht="26.25">
      <c r="A64" s="1" t="s">
        <v>162</v>
      </c>
      <c r="B64" s="1" t="s">
        <v>142</v>
      </c>
      <c r="C64" s="65" t="s">
        <v>23</v>
      </c>
      <c r="D64" s="67">
        <v>6</v>
      </c>
      <c r="E64" s="67">
        <v>6</v>
      </c>
      <c r="F64" s="61">
        <v>571.59</v>
      </c>
      <c r="G64" s="13">
        <f t="shared" si="1"/>
        <v>3429.54</v>
      </c>
      <c r="H64" s="13">
        <f t="shared" si="2"/>
        <v>3429.54</v>
      </c>
    </row>
    <row r="65" spans="1:8" s="24" customFormat="1">
      <c r="A65" s="20" t="s">
        <v>166</v>
      </c>
      <c r="B65" s="20" t="s">
        <v>156</v>
      </c>
      <c r="C65" s="70"/>
      <c r="D65" s="23"/>
      <c r="E65" s="23"/>
      <c r="F65" s="84"/>
      <c r="G65" s="39">
        <f t="shared" si="1"/>
        <v>0</v>
      </c>
      <c r="H65" s="39">
        <f t="shared" si="2"/>
        <v>0</v>
      </c>
    </row>
    <row r="66" spans="1:8" ht="39">
      <c r="A66" s="1" t="s">
        <v>167</v>
      </c>
      <c r="B66" s="1" t="s">
        <v>406</v>
      </c>
      <c r="C66" s="65" t="s">
        <v>23</v>
      </c>
      <c r="D66" s="67">
        <v>2</v>
      </c>
      <c r="E66" s="67">
        <v>2</v>
      </c>
      <c r="F66" s="61">
        <v>427.24</v>
      </c>
      <c r="G66" s="13">
        <f t="shared" si="1"/>
        <v>854.48</v>
      </c>
      <c r="H66" s="13">
        <f t="shared" si="2"/>
        <v>854.48</v>
      </c>
    </row>
    <row r="67" spans="1:8" ht="26.25">
      <c r="A67" s="1" t="s">
        <v>407</v>
      </c>
      <c r="B67" s="1" t="s">
        <v>408</v>
      </c>
      <c r="C67" s="65" t="s">
        <v>12</v>
      </c>
      <c r="D67" s="67">
        <v>7</v>
      </c>
      <c r="E67" s="67">
        <v>7</v>
      </c>
      <c r="F67" s="61">
        <v>375.03</v>
      </c>
      <c r="G67" s="13">
        <f t="shared" si="1"/>
        <v>2625.21</v>
      </c>
      <c r="H67" s="13">
        <f t="shared" si="2"/>
        <v>2625.21</v>
      </c>
    </row>
    <row r="68" spans="1:8">
      <c r="A68" s="1" t="s">
        <v>409</v>
      </c>
      <c r="B68" s="1" t="s">
        <v>39</v>
      </c>
      <c r="C68" s="65" t="s">
        <v>23</v>
      </c>
      <c r="D68" s="67">
        <v>1</v>
      </c>
      <c r="E68" s="67">
        <v>1</v>
      </c>
      <c r="F68" s="61">
        <v>2238.9</v>
      </c>
      <c r="G68" s="13">
        <f t="shared" si="1"/>
        <v>2238.9</v>
      </c>
      <c r="H68" s="13">
        <f t="shared" si="2"/>
        <v>2238.9</v>
      </c>
    </row>
    <row r="69" spans="1:8" s="24" customFormat="1">
      <c r="A69" s="20" t="s">
        <v>8</v>
      </c>
      <c r="B69" s="20" t="s">
        <v>410</v>
      </c>
      <c r="C69" s="70"/>
      <c r="D69" s="23"/>
      <c r="E69" s="23"/>
      <c r="F69" s="45"/>
      <c r="G69" s="39">
        <f t="shared" si="1"/>
        <v>0</v>
      </c>
      <c r="H69" s="39">
        <f t="shared" si="2"/>
        <v>0</v>
      </c>
    </row>
    <row r="70" spans="1:8" s="24" customFormat="1">
      <c r="A70" s="20" t="s">
        <v>170</v>
      </c>
      <c r="B70" s="20" t="s">
        <v>276</v>
      </c>
      <c r="C70" s="70"/>
      <c r="D70" s="23"/>
      <c r="E70" s="23"/>
      <c r="F70" s="45"/>
      <c r="G70" s="39">
        <f t="shared" si="1"/>
        <v>0</v>
      </c>
      <c r="H70" s="39">
        <f t="shared" si="2"/>
        <v>0</v>
      </c>
    </row>
    <row r="71" spans="1:8">
      <c r="A71" s="1" t="s">
        <v>171</v>
      </c>
      <c r="B71" s="1" t="s">
        <v>4</v>
      </c>
      <c r="C71" s="65" t="s">
        <v>5</v>
      </c>
      <c r="D71" s="67">
        <v>20</v>
      </c>
      <c r="E71" s="67">
        <v>20</v>
      </c>
      <c r="F71" s="61">
        <v>117.66</v>
      </c>
      <c r="G71" s="13">
        <f t="shared" si="1"/>
        <v>2353.1999999999998</v>
      </c>
      <c r="H71" s="13">
        <f t="shared" si="2"/>
        <v>2353.1999999999998</v>
      </c>
    </row>
    <row r="72" spans="1:8">
      <c r="A72" s="1" t="s">
        <v>172</v>
      </c>
      <c r="B72" s="1" t="s">
        <v>353</v>
      </c>
      <c r="C72" s="65" t="s">
        <v>5</v>
      </c>
      <c r="D72" s="67">
        <v>192</v>
      </c>
      <c r="E72" s="67">
        <v>192</v>
      </c>
      <c r="F72" s="61">
        <v>50.95</v>
      </c>
      <c r="G72" s="13">
        <f t="shared" si="1"/>
        <v>9782.4</v>
      </c>
      <c r="H72" s="13">
        <f t="shared" si="2"/>
        <v>9782.4</v>
      </c>
    </row>
    <row r="73" spans="1:8" s="24" customFormat="1">
      <c r="A73" s="20" t="s">
        <v>173</v>
      </c>
      <c r="B73" s="20" t="s">
        <v>9</v>
      </c>
      <c r="C73" s="70"/>
      <c r="D73" s="23"/>
      <c r="E73" s="23"/>
      <c r="F73" s="45"/>
      <c r="G73" s="39">
        <f t="shared" si="1"/>
        <v>0</v>
      </c>
      <c r="H73" s="39">
        <f t="shared" si="2"/>
        <v>0</v>
      </c>
    </row>
    <row r="74" spans="1:8" ht="26.25">
      <c r="A74" s="1" t="s">
        <v>174</v>
      </c>
      <c r="B74" s="1" t="s">
        <v>11</v>
      </c>
      <c r="C74" s="65" t="s">
        <v>12</v>
      </c>
      <c r="D74" s="67">
        <v>6</v>
      </c>
      <c r="E74" s="67">
        <v>6</v>
      </c>
      <c r="F74" s="61">
        <v>444.37</v>
      </c>
      <c r="G74" s="13">
        <f t="shared" ref="G74:G137" si="3">ROUND(E74*F74,2)</f>
        <v>2666.22</v>
      </c>
      <c r="H74" s="13">
        <f t="shared" ref="H74:H137" si="4">ROUND(D74*F74,2)</f>
        <v>2666.22</v>
      </c>
    </row>
    <row r="75" spans="1:8">
      <c r="A75" s="1" t="s">
        <v>175</v>
      </c>
      <c r="B75" s="1" t="s">
        <v>354</v>
      </c>
      <c r="C75" s="65" t="s">
        <v>20</v>
      </c>
      <c r="D75" s="67">
        <v>3.19</v>
      </c>
      <c r="E75" s="67">
        <v>3.19</v>
      </c>
      <c r="F75" s="61">
        <v>29.87</v>
      </c>
      <c r="G75" s="13">
        <f t="shared" si="3"/>
        <v>95.29</v>
      </c>
      <c r="H75" s="13">
        <f t="shared" si="4"/>
        <v>95.29</v>
      </c>
    </row>
    <row r="76" spans="1:8">
      <c r="A76" s="1" t="s">
        <v>176</v>
      </c>
      <c r="B76" s="1" t="s">
        <v>355</v>
      </c>
      <c r="C76" s="65" t="s">
        <v>12</v>
      </c>
      <c r="D76" s="67">
        <v>42.2</v>
      </c>
      <c r="E76" s="67">
        <v>42.2</v>
      </c>
      <c r="F76" s="61">
        <v>19.89</v>
      </c>
      <c r="G76" s="13">
        <f t="shared" si="3"/>
        <v>839.36</v>
      </c>
      <c r="H76" s="13">
        <f t="shared" si="4"/>
        <v>839.36</v>
      </c>
    </row>
    <row r="77" spans="1:8" ht="26.25">
      <c r="A77" s="1" t="s">
        <v>177</v>
      </c>
      <c r="B77" s="1" t="s">
        <v>61</v>
      </c>
      <c r="C77" s="65" t="s">
        <v>12</v>
      </c>
      <c r="D77" s="67">
        <v>71.92</v>
      </c>
      <c r="E77" s="67">
        <v>71.92</v>
      </c>
      <c r="F77" s="61">
        <v>25.89</v>
      </c>
      <c r="G77" s="13">
        <f t="shared" si="3"/>
        <v>1862.01</v>
      </c>
      <c r="H77" s="13">
        <f t="shared" si="4"/>
        <v>1862.01</v>
      </c>
    </row>
    <row r="78" spans="1:8">
      <c r="A78" s="1" t="s">
        <v>178</v>
      </c>
      <c r="B78" s="1" t="s">
        <v>356</v>
      </c>
      <c r="C78" s="65" t="s">
        <v>12</v>
      </c>
      <c r="D78" s="67">
        <v>13.52</v>
      </c>
      <c r="E78" s="67">
        <v>13.52</v>
      </c>
      <c r="F78" s="61">
        <v>13.94</v>
      </c>
      <c r="G78" s="13">
        <f t="shared" si="3"/>
        <v>188.47</v>
      </c>
      <c r="H78" s="13">
        <f t="shared" si="4"/>
        <v>188.47</v>
      </c>
    </row>
    <row r="79" spans="1:8" ht="26.25">
      <c r="A79" s="1" t="s">
        <v>179</v>
      </c>
      <c r="B79" s="1" t="s">
        <v>357</v>
      </c>
      <c r="C79" s="65" t="s">
        <v>12</v>
      </c>
      <c r="D79" s="67">
        <v>233.4</v>
      </c>
      <c r="E79" s="67">
        <v>233.4</v>
      </c>
      <c r="F79" s="61">
        <v>65.47</v>
      </c>
      <c r="G79" s="13">
        <f t="shared" si="3"/>
        <v>15280.7</v>
      </c>
      <c r="H79" s="13">
        <f t="shared" si="4"/>
        <v>15280.7</v>
      </c>
    </row>
    <row r="80" spans="1:8" ht="26.25">
      <c r="A80" s="1" t="s">
        <v>180</v>
      </c>
      <c r="B80" s="1" t="s">
        <v>358</v>
      </c>
      <c r="C80" s="65" t="s">
        <v>15</v>
      </c>
      <c r="D80" s="67">
        <v>16.93</v>
      </c>
      <c r="E80" s="67">
        <v>16.93</v>
      </c>
      <c r="F80" s="61">
        <v>30.95</v>
      </c>
      <c r="G80" s="13">
        <f t="shared" si="3"/>
        <v>523.98</v>
      </c>
      <c r="H80" s="13">
        <f t="shared" si="4"/>
        <v>523.98</v>
      </c>
    </row>
    <row r="81" spans="1:8">
      <c r="A81" s="1" t="s">
        <v>181</v>
      </c>
      <c r="B81" s="1" t="s">
        <v>359</v>
      </c>
      <c r="C81" s="65" t="s">
        <v>15</v>
      </c>
      <c r="D81" s="67">
        <v>50.8</v>
      </c>
      <c r="E81" s="67">
        <v>50.8</v>
      </c>
      <c r="F81" s="61">
        <v>7.16</v>
      </c>
      <c r="G81" s="13">
        <f t="shared" si="3"/>
        <v>363.73</v>
      </c>
      <c r="H81" s="13">
        <f t="shared" si="4"/>
        <v>363.73</v>
      </c>
    </row>
    <row r="82" spans="1:8">
      <c r="A82" s="1" t="s">
        <v>182</v>
      </c>
      <c r="B82" s="1" t="s">
        <v>17</v>
      </c>
      <c r="C82" s="65" t="s">
        <v>12</v>
      </c>
      <c r="D82" s="67">
        <v>187.4</v>
      </c>
      <c r="E82" s="67">
        <v>187.4</v>
      </c>
      <c r="F82" s="61">
        <v>5.37</v>
      </c>
      <c r="G82" s="13">
        <f t="shared" si="3"/>
        <v>1006.34</v>
      </c>
      <c r="H82" s="13">
        <f t="shared" si="4"/>
        <v>1006.34</v>
      </c>
    </row>
    <row r="83" spans="1:8">
      <c r="A83" s="1" t="s">
        <v>411</v>
      </c>
      <c r="B83" s="1" t="s">
        <v>72</v>
      </c>
      <c r="C83" s="65" t="s">
        <v>360</v>
      </c>
      <c r="D83" s="67">
        <v>20</v>
      </c>
      <c r="E83" s="67">
        <v>20</v>
      </c>
      <c r="F83" s="61">
        <v>14.81</v>
      </c>
      <c r="G83" s="13">
        <f t="shared" si="3"/>
        <v>296.2</v>
      </c>
      <c r="H83" s="13">
        <f t="shared" si="4"/>
        <v>296.2</v>
      </c>
    </row>
    <row r="84" spans="1:8" ht="26.25">
      <c r="A84" s="1" t="s">
        <v>412</v>
      </c>
      <c r="B84" s="1" t="s">
        <v>361</v>
      </c>
      <c r="C84" s="65" t="s">
        <v>75</v>
      </c>
      <c r="D84" s="67">
        <v>400</v>
      </c>
      <c r="E84" s="67">
        <v>400</v>
      </c>
      <c r="F84" s="61">
        <v>1.67</v>
      </c>
      <c r="G84" s="13">
        <f t="shared" si="3"/>
        <v>668</v>
      </c>
      <c r="H84" s="13">
        <f t="shared" si="4"/>
        <v>668</v>
      </c>
    </row>
    <row r="85" spans="1:8" s="24" customFormat="1">
      <c r="A85" s="20" t="s">
        <v>183</v>
      </c>
      <c r="B85" s="20" t="s">
        <v>25</v>
      </c>
      <c r="C85" s="70"/>
      <c r="D85" s="23"/>
      <c r="E85" s="23"/>
      <c r="F85" s="45"/>
      <c r="G85" s="39">
        <f t="shared" si="3"/>
        <v>0</v>
      </c>
      <c r="H85" s="39">
        <f t="shared" si="4"/>
        <v>0</v>
      </c>
    </row>
    <row r="86" spans="1:8" ht="26.25">
      <c r="A86" s="1" t="s">
        <v>184</v>
      </c>
      <c r="B86" s="1" t="s">
        <v>413</v>
      </c>
      <c r="C86" s="65" t="s">
        <v>12</v>
      </c>
      <c r="D86" s="67">
        <v>83.22</v>
      </c>
      <c r="E86" s="67">
        <v>83.22</v>
      </c>
      <c r="F86" s="61">
        <v>34.26</v>
      </c>
      <c r="G86" s="13">
        <f t="shared" si="3"/>
        <v>2851.12</v>
      </c>
      <c r="H86" s="13">
        <f t="shared" si="4"/>
        <v>2851.12</v>
      </c>
    </row>
    <row r="87" spans="1:8" ht="39">
      <c r="A87" s="1" t="s">
        <v>185</v>
      </c>
      <c r="B87" s="1" t="s">
        <v>363</v>
      </c>
      <c r="C87" s="65" t="s">
        <v>12</v>
      </c>
      <c r="D87" s="67">
        <v>83.22</v>
      </c>
      <c r="E87" s="67">
        <v>83.22</v>
      </c>
      <c r="F87" s="61">
        <v>57.04</v>
      </c>
      <c r="G87" s="13">
        <f t="shared" si="3"/>
        <v>4746.87</v>
      </c>
      <c r="H87" s="13">
        <f t="shared" si="4"/>
        <v>4746.87</v>
      </c>
    </row>
    <row r="88" spans="1:8" ht="51.75">
      <c r="A88" s="1" t="s">
        <v>186</v>
      </c>
      <c r="B88" s="1" t="s">
        <v>365</v>
      </c>
      <c r="C88" s="65" t="s">
        <v>12</v>
      </c>
      <c r="D88" s="67">
        <v>101.21</v>
      </c>
      <c r="E88" s="67">
        <v>101.21</v>
      </c>
      <c r="F88" s="61">
        <v>112.06</v>
      </c>
      <c r="G88" s="13">
        <f t="shared" si="3"/>
        <v>11341.59</v>
      </c>
      <c r="H88" s="13">
        <f t="shared" si="4"/>
        <v>11341.59</v>
      </c>
    </row>
    <row r="89" spans="1:8" ht="39">
      <c r="A89" s="1" t="s">
        <v>187</v>
      </c>
      <c r="B89" s="1" t="s">
        <v>286</v>
      </c>
      <c r="C89" s="65" t="s">
        <v>15</v>
      </c>
      <c r="D89" s="67">
        <v>74.2</v>
      </c>
      <c r="E89" s="67">
        <v>74.2</v>
      </c>
      <c r="F89" s="61">
        <v>39.28</v>
      </c>
      <c r="G89" s="13">
        <f t="shared" si="3"/>
        <v>2914.58</v>
      </c>
      <c r="H89" s="13">
        <f t="shared" si="4"/>
        <v>2914.58</v>
      </c>
    </row>
    <row r="90" spans="1:8" ht="39">
      <c r="A90" s="1" t="s">
        <v>188</v>
      </c>
      <c r="B90" s="1" t="s">
        <v>367</v>
      </c>
      <c r="C90" s="65" t="s">
        <v>12</v>
      </c>
      <c r="D90" s="67">
        <v>28.52</v>
      </c>
      <c r="E90" s="67">
        <v>28.52</v>
      </c>
      <c r="F90" s="61">
        <v>50.03</v>
      </c>
      <c r="G90" s="13">
        <f t="shared" si="3"/>
        <v>1426.86</v>
      </c>
      <c r="H90" s="13">
        <f t="shared" si="4"/>
        <v>1426.86</v>
      </c>
    </row>
    <row r="91" spans="1:8" ht="51.75">
      <c r="A91" s="1" t="s">
        <v>414</v>
      </c>
      <c r="B91" s="1" t="s">
        <v>85</v>
      </c>
      <c r="C91" s="65" t="s">
        <v>12</v>
      </c>
      <c r="D91" s="67">
        <v>5.29</v>
      </c>
      <c r="E91" s="67">
        <v>5.29</v>
      </c>
      <c r="F91" s="61">
        <v>107.49</v>
      </c>
      <c r="G91" s="13">
        <f t="shared" si="3"/>
        <v>568.62</v>
      </c>
      <c r="H91" s="13">
        <f t="shared" si="4"/>
        <v>568.62</v>
      </c>
    </row>
    <row r="92" spans="1:8" ht="26.25">
      <c r="A92" s="1" t="s">
        <v>415</v>
      </c>
      <c r="B92" s="1" t="s">
        <v>125</v>
      </c>
      <c r="C92" s="65" t="s">
        <v>12</v>
      </c>
      <c r="D92" s="67">
        <v>7.51</v>
      </c>
      <c r="E92" s="67">
        <v>7.51</v>
      </c>
      <c r="F92" s="61">
        <v>26.87</v>
      </c>
      <c r="G92" s="13">
        <f t="shared" si="3"/>
        <v>201.79</v>
      </c>
      <c r="H92" s="13">
        <f t="shared" si="4"/>
        <v>201.79</v>
      </c>
    </row>
    <row r="93" spans="1:8" ht="51.75">
      <c r="A93" s="1" t="s">
        <v>416</v>
      </c>
      <c r="B93" s="1" t="s">
        <v>364</v>
      </c>
      <c r="C93" s="65" t="s">
        <v>12</v>
      </c>
      <c r="D93" s="67">
        <v>2.2200000000000002</v>
      </c>
      <c r="E93" s="67">
        <v>2.2200000000000002</v>
      </c>
      <c r="F93" s="61">
        <v>68.77</v>
      </c>
      <c r="G93" s="13">
        <f t="shared" si="3"/>
        <v>152.66999999999999</v>
      </c>
      <c r="H93" s="13">
        <f t="shared" si="4"/>
        <v>152.66999999999999</v>
      </c>
    </row>
    <row r="94" spans="1:8" s="24" customFormat="1">
      <c r="A94" s="20" t="s">
        <v>189</v>
      </c>
      <c r="B94" s="20" t="s">
        <v>379</v>
      </c>
      <c r="C94" s="70"/>
      <c r="D94" s="23"/>
      <c r="E94" s="23"/>
      <c r="F94" s="45"/>
      <c r="G94" s="39">
        <f t="shared" si="3"/>
        <v>0</v>
      </c>
      <c r="H94" s="39">
        <f t="shared" si="4"/>
        <v>0</v>
      </c>
    </row>
    <row r="95" spans="1:8" ht="26.25">
      <c r="A95" s="1" t="s">
        <v>417</v>
      </c>
      <c r="B95" s="1" t="s">
        <v>380</v>
      </c>
      <c r="C95" s="65" t="s">
        <v>15</v>
      </c>
      <c r="D95" s="67">
        <v>18.82</v>
      </c>
      <c r="E95" s="67">
        <v>18.82</v>
      </c>
      <c r="F95" s="61">
        <v>153.16999999999999</v>
      </c>
      <c r="G95" s="13">
        <f t="shared" si="3"/>
        <v>2882.66</v>
      </c>
      <c r="H95" s="13">
        <f t="shared" si="4"/>
        <v>2882.66</v>
      </c>
    </row>
    <row r="96" spans="1:8">
      <c r="A96" s="1" t="s">
        <v>418</v>
      </c>
      <c r="B96" s="1" t="s">
        <v>381</v>
      </c>
      <c r="C96" s="65" t="s">
        <v>15</v>
      </c>
      <c r="D96" s="67">
        <v>9</v>
      </c>
      <c r="E96" s="67">
        <v>9</v>
      </c>
      <c r="F96" s="61">
        <v>46.43</v>
      </c>
      <c r="G96" s="13">
        <f t="shared" si="3"/>
        <v>417.87</v>
      </c>
      <c r="H96" s="13">
        <f t="shared" si="4"/>
        <v>417.87</v>
      </c>
    </row>
    <row r="97" spans="1:8" ht="26.25">
      <c r="A97" s="1" t="s">
        <v>190</v>
      </c>
      <c r="B97" s="1" t="s">
        <v>382</v>
      </c>
      <c r="C97" s="65" t="s">
        <v>23</v>
      </c>
      <c r="D97" s="67">
        <v>4</v>
      </c>
      <c r="E97" s="67">
        <v>4</v>
      </c>
      <c r="F97" s="61">
        <v>31.17</v>
      </c>
      <c r="G97" s="13">
        <f t="shared" si="3"/>
        <v>124.68</v>
      </c>
      <c r="H97" s="13">
        <f t="shared" si="4"/>
        <v>124.68</v>
      </c>
    </row>
    <row r="98" spans="1:8" ht="26.25">
      <c r="A98" s="1" t="s">
        <v>191</v>
      </c>
      <c r="B98" s="1" t="s">
        <v>384</v>
      </c>
      <c r="C98" s="65" t="s">
        <v>23</v>
      </c>
      <c r="D98" s="67">
        <v>2</v>
      </c>
      <c r="E98" s="67">
        <v>2</v>
      </c>
      <c r="F98" s="61">
        <v>31.08</v>
      </c>
      <c r="G98" s="13">
        <f t="shared" si="3"/>
        <v>62.16</v>
      </c>
      <c r="H98" s="13">
        <f t="shared" si="4"/>
        <v>62.16</v>
      </c>
    </row>
    <row r="99" spans="1:8" s="24" customFormat="1">
      <c r="A99" s="20" t="s">
        <v>196</v>
      </c>
      <c r="B99" s="20" t="s">
        <v>91</v>
      </c>
      <c r="C99" s="70"/>
      <c r="D99" s="23"/>
      <c r="E99" s="23"/>
      <c r="F99" s="45"/>
      <c r="G99" s="39">
        <f t="shared" si="3"/>
        <v>0</v>
      </c>
      <c r="H99" s="39">
        <f t="shared" si="4"/>
        <v>0</v>
      </c>
    </row>
    <row r="100" spans="1:8">
      <c r="A100" s="1" t="s">
        <v>197</v>
      </c>
      <c r="B100" s="1" t="s">
        <v>388</v>
      </c>
      <c r="C100" s="65" t="s">
        <v>23</v>
      </c>
      <c r="D100" s="67">
        <v>4</v>
      </c>
      <c r="E100" s="67">
        <v>4</v>
      </c>
      <c r="F100" s="61">
        <v>113.17</v>
      </c>
      <c r="G100" s="13">
        <f t="shared" si="3"/>
        <v>452.68</v>
      </c>
      <c r="H100" s="13">
        <f t="shared" si="4"/>
        <v>452.68</v>
      </c>
    </row>
    <row r="101" spans="1:8" s="24" customFormat="1">
      <c r="A101" s="20" t="s">
        <v>201</v>
      </c>
      <c r="B101" s="20" t="s">
        <v>389</v>
      </c>
      <c r="C101" s="70"/>
      <c r="D101" s="23"/>
      <c r="E101" s="23"/>
      <c r="F101" s="45"/>
      <c r="G101" s="39">
        <f t="shared" si="3"/>
        <v>0</v>
      </c>
      <c r="H101" s="39">
        <f t="shared" si="4"/>
        <v>0</v>
      </c>
    </row>
    <row r="102" spans="1:8" ht="26.25">
      <c r="A102" s="1" t="s">
        <v>202</v>
      </c>
      <c r="B102" s="1" t="s">
        <v>390</v>
      </c>
      <c r="C102" s="65" t="s">
        <v>12</v>
      </c>
      <c r="D102" s="67">
        <v>5</v>
      </c>
      <c r="E102" s="67">
        <v>5</v>
      </c>
      <c r="F102" s="61">
        <v>1114.3499999999999</v>
      </c>
      <c r="G102" s="13">
        <f t="shared" si="3"/>
        <v>5571.75</v>
      </c>
      <c r="H102" s="13">
        <f t="shared" si="4"/>
        <v>5571.75</v>
      </c>
    </row>
    <row r="103" spans="1:8" s="24" customFormat="1">
      <c r="A103" s="20" t="s">
        <v>205</v>
      </c>
      <c r="B103" s="20" t="s">
        <v>150</v>
      </c>
      <c r="C103" s="70"/>
      <c r="D103" s="23"/>
      <c r="E103" s="23"/>
      <c r="F103" s="45"/>
      <c r="G103" s="39">
        <f t="shared" si="3"/>
        <v>0</v>
      </c>
      <c r="H103" s="39">
        <f t="shared" si="4"/>
        <v>0</v>
      </c>
    </row>
    <row r="104" spans="1:8" ht="26.25">
      <c r="A104" s="1" t="s">
        <v>206</v>
      </c>
      <c r="B104" s="1" t="s">
        <v>392</v>
      </c>
      <c r="C104" s="65" t="s">
        <v>12</v>
      </c>
      <c r="D104" s="67">
        <v>216.97</v>
      </c>
      <c r="E104" s="67">
        <v>216.97</v>
      </c>
      <c r="F104" s="61">
        <v>15.14</v>
      </c>
      <c r="G104" s="13">
        <f t="shared" si="3"/>
        <v>3284.93</v>
      </c>
      <c r="H104" s="13">
        <f t="shared" si="4"/>
        <v>3284.93</v>
      </c>
    </row>
    <row r="105" spans="1:8" ht="26.25">
      <c r="A105" s="1" t="s">
        <v>207</v>
      </c>
      <c r="B105" s="1" t="s">
        <v>154</v>
      </c>
      <c r="C105" s="65" t="s">
        <v>12</v>
      </c>
      <c r="D105" s="67">
        <v>162.04</v>
      </c>
      <c r="E105" s="67">
        <v>162.04</v>
      </c>
      <c r="F105" s="61">
        <v>15.14</v>
      </c>
      <c r="G105" s="13">
        <f t="shared" si="3"/>
        <v>2453.29</v>
      </c>
      <c r="H105" s="13">
        <f t="shared" si="4"/>
        <v>2453.29</v>
      </c>
    </row>
    <row r="106" spans="1:8" ht="39">
      <c r="A106" s="1" t="s">
        <v>419</v>
      </c>
      <c r="B106" s="1" t="s">
        <v>394</v>
      </c>
      <c r="C106" s="65" t="s">
        <v>12</v>
      </c>
      <c r="D106" s="67">
        <v>53.81</v>
      </c>
      <c r="E106" s="67">
        <v>53.81</v>
      </c>
      <c r="F106" s="61">
        <v>20.57</v>
      </c>
      <c r="G106" s="13">
        <f t="shared" si="3"/>
        <v>1106.8699999999999</v>
      </c>
      <c r="H106" s="13">
        <f t="shared" si="4"/>
        <v>1106.8699999999999</v>
      </c>
    </row>
    <row r="107" spans="1:8" ht="26.25">
      <c r="A107" s="1" t="s">
        <v>420</v>
      </c>
      <c r="B107" s="1" t="s">
        <v>152</v>
      </c>
      <c r="C107" s="65" t="s">
        <v>12</v>
      </c>
      <c r="D107" s="67">
        <v>28.52</v>
      </c>
      <c r="E107" s="67">
        <v>28.52</v>
      </c>
      <c r="F107" s="61">
        <v>8.52</v>
      </c>
      <c r="G107" s="13">
        <f t="shared" si="3"/>
        <v>242.99</v>
      </c>
      <c r="H107" s="13">
        <f t="shared" si="4"/>
        <v>242.99</v>
      </c>
    </row>
    <row r="108" spans="1:8">
      <c r="A108" s="1" t="s">
        <v>421</v>
      </c>
      <c r="B108" s="1" t="s">
        <v>41</v>
      </c>
      <c r="C108" s="65" t="s">
        <v>15</v>
      </c>
      <c r="D108" s="67">
        <v>74.2</v>
      </c>
      <c r="E108" s="67">
        <v>74.2</v>
      </c>
      <c r="F108" s="61">
        <v>3.89</v>
      </c>
      <c r="G108" s="13">
        <f t="shared" si="3"/>
        <v>288.64</v>
      </c>
      <c r="H108" s="13">
        <f t="shared" si="4"/>
        <v>288.64</v>
      </c>
    </row>
    <row r="109" spans="1:8" ht="26.25">
      <c r="A109" s="1" t="s">
        <v>422</v>
      </c>
      <c r="B109" s="1" t="s">
        <v>400</v>
      </c>
      <c r="C109" s="65" t="s">
        <v>12</v>
      </c>
      <c r="D109" s="67">
        <v>96.25</v>
      </c>
      <c r="E109" s="67">
        <v>96.25</v>
      </c>
      <c r="F109" s="61">
        <v>9.58</v>
      </c>
      <c r="G109" s="13">
        <f t="shared" si="3"/>
        <v>922.08</v>
      </c>
      <c r="H109" s="13">
        <f t="shared" si="4"/>
        <v>922.08</v>
      </c>
    </row>
    <row r="110" spans="1:8" ht="26.25">
      <c r="A110" s="1" t="s">
        <v>423</v>
      </c>
      <c r="B110" s="1" t="s">
        <v>402</v>
      </c>
      <c r="C110" s="65" t="s">
        <v>12</v>
      </c>
      <c r="D110" s="67">
        <v>96.25</v>
      </c>
      <c r="E110" s="67">
        <v>96.25</v>
      </c>
      <c r="F110" s="61">
        <v>10.36</v>
      </c>
      <c r="G110" s="13">
        <f t="shared" si="3"/>
        <v>997.15</v>
      </c>
      <c r="H110" s="13">
        <f t="shared" si="4"/>
        <v>997.15</v>
      </c>
    </row>
    <row r="111" spans="1:8" ht="26.25">
      <c r="A111" s="1" t="s">
        <v>424</v>
      </c>
      <c r="B111" s="1" t="s">
        <v>404</v>
      </c>
      <c r="C111" s="65" t="s">
        <v>12</v>
      </c>
      <c r="D111" s="67">
        <v>96.25</v>
      </c>
      <c r="E111" s="67">
        <v>96.25</v>
      </c>
      <c r="F111" s="61">
        <v>19.940000000000001</v>
      </c>
      <c r="G111" s="13">
        <f t="shared" si="3"/>
        <v>1919.23</v>
      </c>
      <c r="H111" s="13">
        <f t="shared" si="4"/>
        <v>1919.23</v>
      </c>
    </row>
    <row r="112" spans="1:8" s="24" customFormat="1">
      <c r="A112" s="20" t="s">
        <v>208</v>
      </c>
      <c r="B112" s="20" t="s">
        <v>31</v>
      </c>
      <c r="C112" s="70"/>
      <c r="D112" s="23"/>
      <c r="E112" s="23"/>
      <c r="F112" s="45"/>
      <c r="G112" s="39">
        <f t="shared" si="3"/>
        <v>0</v>
      </c>
      <c r="H112" s="39">
        <f t="shared" si="4"/>
        <v>0</v>
      </c>
    </row>
    <row r="113" spans="1:8">
      <c r="A113" s="1" t="s">
        <v>209</v>
      </c>
      <c r="B113" s="1" t="s">
        <v>136</v>
      </c>
      <c r="C113" s="65" t="s">
        <v>12</v>
      </c>
      <c r="D113" s="67">
        <v>38.85</v>
      </c>
      <c r="E113" s="67">
        <v>38.85</v>
      </c>
      <c r="F113" s="61">
        <v>26.56</v>
      </c>
      <c r="G113" s="13">
        <f t="shared" si="3"/>
        <v>1031.8599999999999</v>
      </c>
      <c r="H113" s="13">
        <f t="shared" si="4"/>
        <v>1031.8599999999999</v>
      </c>
    </row>
    <row r="114" spans="1:8">
      <c r="A114" s="1" t="s">
        <v>210</v>
      </c>
      <c r="B114" s="1" t="s">
        <v>405</v>
      </c>
      <c r="C114" s="65" t="s">
        <v>23</v>
      </c>
      <c r="D114" s="67">
        <v>75</v>
      </c>
      <c r="E114" s="67">
        <v>75</v>
      </c>
      <c r="F114" s="61">
        <v>39.19</v>
      </c>
      <c r="G114" s="13">
        <f t="shared" si="3"/>
        <v>2939.25</v>
      </c>
      <c r="H114" s="13">
        <f t="shared" si="4"/>
        <v>2939.25</v>
      </c>
    </row>
    <row r="115" spans="1:8" ht="26.25">
      <c r="A115" s="1" t="s">
        <v>211</v>
      </c>
      <c r="B115" s="1" t="s">
        <v>142</v>
      </c>
      <c r="C115" s="65" t="s">
        <v>23</v>
      </c>
      <c r="D115" s="67">
        <v>4</v>
      </c>
      <c r="E115" s="67">
        <v>4</v>
      </c>
      <c r="F115" s="61">
        <v>571.59</v>
      </c>
      <c r="G115" s="13">
        <f t="shared" si="3"/>
        <v>2286.36</v>
      </c>
      <c r="H115" s="13">
        <f t="shared" si="4"/>
        <v>2286.36</v>
      </c>
    </row>
    <row r="116" spans="1:8" s="24" customFormat="1">
      <c r="A116" s="20" t="s">
        <v>215</v>
      </c>
      <c r="B116" s="20" t="s">
        <v>156</v>
      </c>
      <c r="C116" s="70"/>
      <c r="D116" s="23"/>
      <c r="E116" s="23"/>
      <c r="F116" s="45"/>
      <c r="G116" s="39">
        <f t="shared" si="3"/>
        <v>0</v>
      </c>
      <c r="H116" s="39">
        <f t="shared" si="4"/>
        <v>0</v>
      </c>
    </row>
    <row r="117" spans="1:8" ht="39">
      <c r="A117" s="1" t="s">
        <v>216</v>
      </c>
      <c r="B117" s="1" t="s">
        <v>406</v>
      </c>
      <c r="C117" s="65" t="s">
        <v>23</v>
      </c>
      <c r="D117" s="67">
        <v>2</v>
      </c>
      <c r="E117" s="67">
        <v>2</v>
      </c>
      <c r="F117" s="61">
        <v>427.24</v>
      </c>
      <c r="G117" s="13">
        <f t="shared" si="3"/>
        <v>854.48</v>
      </c>
      <c r="H117" s="13">
        <f t="shared" si="4"/>
        <v>854.48</v>
      </c>
    </row>
    <row r="118" spans="1:8" ht="26.25">
      <c r="A118" s="1" t="s">
        <v>425</v>
      </c>
      <c r="B118" s="1" t="s">
        <v>408</v>
      </c>
      <c r="C118" s="65" t="s">
        <v>12</v>
      </c>
      <c r="D118" s="67">
        <v>7</v>
      </c>
      <c r="E118" s="67">
        <v>7</v>
      </c>
      <c r="F118" s="61">
        <v>375.03</v>
      </c>
      <c r="G118" s="13">
        <f t="shared" si="3"/>
        <v>2625.21</v>
      </c>
      <c r="H118" s="13">
        <f t="shared" si="4"/>
        <v>2625.21</v>
      </c>
    </row>
    <row r="119" spans="1:8">
      <c r="A119" s="1" t="s">
        <v>426</v>
      </c>
      <c r="B119" s="1" t="s">
        <v>39</v>
      </c>
      <c r="C119" s="65" t="s">
        <v>23</v>
      </c>
      <c r="D119" s="67">
        <v>1</v>
      </c>
      <c r="E119" s="67">
        <v>1</v>
      </c>
      <c r="F119" s="61">
        <v>2238.9</v>
      </c>
      <c r="G119" s="13">
        <f t="shared" si="3"/>
        <v>2238.9</v>
      </c>
      <c r="H119" s="13">
        <f t="shared" si="4"/>
        <v>2238.9</v>
      </c>
    </row>
    <row r="120" spans="1:8" s="24" customFormat="1">
      <c r="A120" s="20">
        <v>3</v>
      </c>
      <c r="B120" s="20" t="s">
        <v>427</v>
      </c>
      <c r="C120" s="70"/>
      <c r="D120" s="23"/>
      <c r="E120" s="71"/>
      <c r="F120" s="45"/>
      <c r="G120" s="39">
        <f t="shared" si="3"/>
        <v>0</v>
      </c>
      <c r="H120" s="39">
        <f t="shared" si="4"/>
        <v>0</v>
      </c>
    </row>
    <row r="121" spans="1:8" s="24" customFormat="1">
      <c r="A121" s="20" t="s">
        <v>428</v>
      </c>
      <c r="B121" s="20" t="s">
        <v>276</v>
      </c>
      <c r="C121" s="70"/>
      <c r="D121" s="23"/>
      <c r="E121" s="71"/>
      <c r="F121" s="45"/>
      <c r="G121" s="39">
        <f t="shared" si="3"/>
        <v>0</v>
      </c>
      <c r="H121" s="39">
        <f t="shared" si="4"/>
        <v>0</v>
      </c>
    </row>
    <row r="122" spans="1:8">
      <c r="A122" s="1" t="s">
        <v>226</v>
      </c>
      <c r="B122" s="1" t="s">
        <v>4</v>
      </c>
      <c r="C122" s="65" t="s">
        <v>5</v>
      </c>
      <c r="D122" s="67">
        <v>20</v>
      </c>
      <c r="E122" s="64">
        <v>3.4</v>
      </c>
      <c r="F122" s="61">
        <v>117.66</v>
      </c>
      <c r="G122" s="13">
        <f t="shared" si="3"/>
        <v>400.04</v>
      </c>
      <c r="H122" s="13">
        <f t="shared" si="4"/>
        <v>2353.1999999999998</v>
      </c>
    </row>
    <row r="123" spans="1:8">
      <c r="A123" s="1" t="s">
        <v>227</v>
      </c>
      <c r="B123" s="1" t="s">
        <v>353</v>
      </c>
      <c r="C123" s="65" t="s">
        <v>5</v>
      </c>
      <c r="D123" s="67">
        <v>192</v>
      </c>
      <c r="E123" s="64">
        <v>32.64</v>
      </c>
      <c r="F123" s="61">
        <v>50.95</v>
      </c>
      <c r="G123" s="13">
        <f t="shared" si="3"/>
        <v>1663.01</v>
      </c>
      <c r="H123" s="13">
        <f t="shared" si="4"/>
        <v>9782.4</v>
      </c>
    </row>
    <row r="124" spans="1:8" s="24" customFormat="1">
      <c r="A124" s="20" t="s">
        <v>429</v>
      </c>
      <c r="B124" s="20" t="s">
        <v>9</v>
      </c>
      <c r="C124" s="70"/>
      <c r="D124" s="23"/>
      <c r="E124" s="71"/>
      <c r="F124" s="45"/>
      <c r="G124" s="39">
        <f t="shared" si="3"/>
        <v>0</v>
      </c>
      <c r="H124" s="39">
        <f t="shared" si="4"/>
        <v>0</v>
      </c>
    </row>
    <row r="125" spans="1:8" ht="26.25">
      <c r="A125" s="1" t="s">
        <v>430</v>
      </c>
      <c r="B125" s="1" t="s">
        <v>11</v>
      </c>
      <c r="C125" s="65" t="s">
        <v>12</v>
      </c>
      <c r="D125" s="67">
        <v>6</v>
      </c>
      <c r="E125" s="69">
        <v>6</v>
      </c>
      <c r="F125" s="61">
        <v>444.37</v>
      </c>
      <c r="G125" s="13">
        <f t="shared" si="3"/>
        <v>2666.22</v>
      </c>
      <c r="H125" s="13">
        <f t="shared" si="4"/>
        <v>2666.22</v>
      </c>
    </row>
    <row r="126" spans="1:8">
      <c r="A126" s="1" t="s">
        <v>431</v>
      </c>
      <c r="B126" s="1" t="s">
        <v>354</v>
      </c>
      <c r="C126" s="65" t="s">
        <v>20</v>
      </c>
      <c r="D126" s="67">
        <v>4.08</v>
      </c>
      <c r="E126" s="69"/>
      <c r="F126" s="61">
        <v>29.87</v>
      </c>
      <c r="G126" s="13">
        <f t="shared" si="3"/>
        <v>0</v>
      </c>
      <c r="H126" s="13">
        <f t="shared" si="4"/>
        <v>121.87</v>
      </c>
    </row>
    <row r="127" spans="1:8">
      <c r="A127" s="1" t="s">
        <v>432</v>
      </c>
      <c r="B127" s="1" t="s">
        <v>355</v>
      </c>
      <c r="C127" s="65" t="s">
        <v>12</v>
      </c>
      <c r="D127" s="67">
        <v>63.39</v>
      </c>
      <c r="E127" s="69"/>
      <c r="F127" s="61">
        <v>19.89</v>
      </c>
      <c r="G127" s="13">
        <f t="shared" si="3"/>
        <v>0</v>
      </c>
      <c r="H127" s="13">
        <f t="shared" si="4"/>
        <v>1260.83</v>
      </c>
    </row>
    <row r="128" spans="1:8">
      <c r="A128" s="1" t="s">
        <v>433</v>
      </c>
      <c r="B128" s="1" t="s">
        <v>356</v>
      </c>
      <c r="C128" s="65" t="s">
        <v>12</v>
      </c>
      <c r="D128" s="67">
        <v>15.88</v>
      </c>
      <c r="E128" s="69"/>
      <c r="F128" s="61">
        <v>13.94</v>
      </c>
      <c r="G128" s="13">
        <f t="shared" si="3"/>
        <v>0</v>
      </c>
      <c r="H128" s="13">
        <f t="shared" si="4"/>
        <v>221.37</v>
      </c>
    </row>
    <row r="129" spans="1:8" ht="26.25">
      <c r="A129" s="1" t="s">
        <v>434</v>
      </c>
      <c r="B129" s="1" t="s">
        <v>357</v>
      </c>
      <c r="C129" s="65" t="s">
        <v>12</v>
      </c>
      <c r="D129" s="67">
        <v>230.02</v>
      </c>
      <c r="E129" s="69">
        <v>230.02</v>
      </c>
      <c r="F129" s="61">
        <v>65.47</v>
      </c>
      <c r="G129" s="13">
        <f t="shared" si="3"/>
        <v>15059.41</v>
      </c>
      <c r="H129" s="13">
        <f t="shared" si="4"/>
        <v>15059.41</v>
      </c>
    </row>
    <row r="130" spans="1:8">
      <c r="A130" s="1" t="s">
        <v>435</v>
      </c>
      <c r="B130" s="1" t="s">
        <v>17</v>
      </c>
      <c r="C130" s="65" t="s">
        <v>12</v>
      </c>
      <c r="D130" s="67">
        <v>25</v>
      </c>
      <c r="E130" s="69"/>
      <c r="F130" s="61">
        <v>5.37</v>
      </c>
      <c r="G130" s="13">
        <f t="shared" si="3"/>
        <v>0</v>
      </c>
      <c r="H130" s="13">
        <f t="shared" si="4"/>
        <v>134.25</v>
      </c>
    </row>
    <row r="131" spans="1:8" ht="26.25">
      <c r="A131" s="1" t="s">
        <v>436</v>
      </c>
      <c r="B131" s="1" t="s">
        <v>361</v>
      </c>
      <c r="C131" s="65" t="s">
        <v>75</v>
      </c>
      <c r="D131" s="67">
        <v>400</v>
      </c>
      <c r="E131" s="69"/>
      <c r="F131" s="61">
        <v>1.67</v>
      </c>
      <c r="G131" s="13">
        <f t="shared" si="3"/>
        <v>0</v>
      </c>
      <c r="H131" s="13">
        <f t="shared" si="4"/>
        <v>668</v>
      </c>
    </row>
    <row r="132" spans="1:8" s="24" customFormat="1">
      <c r="A132" s="20" t="s">
        <v>437</v>
      </c>
      <c r="B132" s="20" t="s">
        <v>25</v>
      </c>
      <c r="C132" s="70"/>
      <c r="D132" s="23"/>
      <c r="E132" s="71"/>
      <c r="F132" s="45"/>
      <c r="G132" s="39">
        <f t="shared" si="3"/>
        <v>0</v>
      </c>
      <c r="H132" s="39">
        <f t="shared" si="4"/>
        <v>0</v>
      </c>
    </row>
    <row r="133" spans="1:8" ht="26.25">
      <c r="A133" s="1" t="s">
        <v>438</v>
      </c>
      <c r="B133" s="1" t="s">
        <v>362</v>
      </c>
      <c r="C133" s="65" t="s">
        <v>12</v>
      </c>
      <c r="D133" s="67">
        <v>33.4</v>
      </c>
      <c r="E133" s="69"/>
      <c r="F133" s="61">
        <v>35.49</v>
      </c>
      <c r="G133" s="13">
        <f t="shared" si="3"/>
        <v>0</v>
      </c>
      <c r="H133" s="13">
        <f t="shared" si="4"/>
        <v>1185.3699999999999</v>
      </c>
    </row>
    <row r="134" spans="1:8" ht="39">
      <c r="A134" s="1" t="s">
        <v>439</v>
      </c>
      <c r="B134" s="1" t="s">
        <v>363</v>
      </c>
      <c r="C134" s="65" t="s">
        <v>12</v>
      </c>
      <c r="D134" s="67">
        <v>33.4</v>
      </c>
      <c r="E134" s="69"/>
      <c r="F134" s="61">
        <v>57.04</v>
      </c>
      <c r="G134" s="13">
        <f t="shared" si="3"/>
        <v>0</v>
      </c>
      <c r="H134" s="13">
        <f t="shared" si="4"/>
        <v>1905.14</v>
      </c>
    </row>
    <row r="135" spans="1:8" ht="51.75">
      <c r="A135" s="1" t="s">
        <v>440</v>
      </c>
      <c r="B135" s="1" t="s">
        <v>364</v>
      </c>
      <c r="C135" s="65" t="s">
        <v>12</v>
      </c>
      <c r="D135" s="67">
        <v>4.2300000000000004</v>
      </c>
      <c r="E135" s="69"/>
      <c r="F135" s="61">
        <v>68.77</v>
      </c>
      <c r="G135" s="13">
        <f t="shared" si="3"/>
        <v>0</v>
      </c>
      <c r="H135" s="13">
        <f t="shared" si="4"/>
        <v>290.89999999999998</v>
      </c>
    </row>
    <row r="136" spans="1:8" ht="51.75">
      <c r="A136" s="1" t="s">
        <v>441</v>
      </c>
      <c r="B136" s="1" t="s">
        <v>365</v>
      </c>
      <c r="C136" s="65" t="s">
        <v>12</v>
      </c>
      <c r="D136" s="67">
        <v>90.9</v>
      </c>
      <c r="E136" s="69"/>
      <c r="F136" s="61">
        <v>112.06</v>
      </c>
      <c r="G136" s="13">
        <f t="shared" si="3"/>
        <v>0</v>
      </c>
      <c r="H136" s="13">
        <f t="shared" si="4"/>
        <v>10186.25</v>
      </c>
    </row>
    <row r="137" spans="1:8" ht="39">
      <c r="A137" s="1" t="s">
        <v>442</v>
      </c>
      <c r="B137" s="1" t="s">
        <v>286</v>
      </c>
      <c r="C137" s="65" t="s">
        <v>15</v>
      </c>
      <c r="D137" s="67">
        <v>67.900000000000006</v>
      </c>
      <c r="E137" s="69"/>
      <c r="F137" s="61">
        <v>39.28</v>
      </c>
      <c r="G137" s="13">
        <f t="shared" si="3"/>
        <v>0</v>
      </c>
      <c r="H137" s="13">
        <f t="shared" si="4"/>
        <v>2667.11</v>
      </c>
    </row>
    <row r="138" spans="1:8" ht="39">
      <c r="A138" s="1" t="s">
        <v>443</v>
      </c>
      <c r="B138" s="1" t="s">
        <v>367</v>
      </c>
      <c r="C138" s="65" t="s">
        <v>12</v>
      </c>
      <c r="D138" s="67">
        <v>54.52</v>
      </c>
      <c r="E138" s="69"/>
      <c r="F138" s="61">
        <v>50.03</v>
      </c>
      <c r="G138" s="13">
        <f t="shared" ref="G138:G176" si="5">ROUND(E138*F138,2)</f>
        <v>0</v>
      </c>
      <c r="H138" s="13">
        <f t="shared" ref="H138:H176" si="6">ROUND(D138*F138,2)</f>
        <v>2727.64</v>
      </c>
    </row>
    <row r="139" spans="1:8" ht="51.75">
      <c r="A139" s="1" t="s">
        <v>444</v>
      </c>
      <c r="B139" s="1" t="s">
        <v>85</v>
      </c>
      <c r="C139" s="65" t="s">
        <v>12</v>
      </c>
      <c r="D139" s="67">
        <v>3.3</v>
      </c>
      <c r="E139" s="69"/>
      <c r="F139" s="61">
        <v>107.49</v>
      </c>
      <c r="G139" s="13">
        <f t="shared" si="5"/>
        <v>0</v>
      </c>
      <c r="H139" s="13">
        <f t="shared" si="6"/>
        <v>354.72</v>
      </c>
    </row>
    <row r="140" spans="1:8" ht="26.25">
      <c r="A140" s="1" t="s">
        <v>445</v>
      </c>
      <c r="B140" s="1" t="s">
        <v>125</v>
      </c>
      <c r="C140" s="65" t="s">
        <v>12</v>
      </c>
      <c r="D140" s="67">
        <v>3.3</v>
      </c>
      <c r="E140" s="69"/>
      <c r="F140" s="61">
        <v>26.87</v>
      </c>
      <c r="G140" s="13">
        <f t="shared" si="5"/>
        <v>0</v>
      </c>
      <c r="H140" s="13">
        <f t="shared" si="6"/>
        <v>88.67</v>
      </c>
    </row>
    <row r="141" spans="1:8">
      <c r="A141" s="66" t="s">
        <v>446</v>
      </c>
      <c r="B141" s="66" t="s">
        <v>370</v>
      </c>
      <c r="C141" s="65"/>
      <c r="D141" s="67"/>
      <c r="E141" s="69"/>
      <c r="F141" s="61"/>
      <c r="G141" s="13">
        <f t="shared" si="5"/>
        <v>0</v>
      </c>
      <c r="H141" s="13">
        <f t="shared" si="6"/>
        <v>0</v>
      </c>
    </row>
    <row r="142" spans="1:8" ht="26.25">
      <c r="A142" s="1" t="s">
        <v>447</v>
      </c>
      <c r="B142" s="1" t="s">
        <v>372</v>
      </c>
      <c r="C142" s="65" t="s">
        <v>12</v>
      </c>
      <c r="D142" s="67">
        <v>11.2</v>
      </c>
      <c r="E142" s="69"/>
      <c r="F142" s="61">
        <v>46.19</v>
      </c>
      <c r="G142" s="13">
        <f t="shared" si="5"/>
        <v>0</v>
      </c>
      <c r="H142" s="13">
        <f t="shared" si="6"/>
        <v>517.33000000000004</v>
      </c>
    </row>
    <row r="143" spans="1:8" ht="26.25">
      <c r="A143" s="1" t="s">
        <v>448</v>
      </c>
      <c r="B143" s="1" t="s">
        <v>374</v>
      </c>
      <c r="C143" s="65" t="s">
        <v>15</v>
      </c>
      <c r="D143" s="67">
        <v>5.32</v>
      </c>
      <c r="E143" s="69"/>
      <c r="F143" s="61">
        <v>31.88</v>
      </c>
      <c r="G143" s="13">
        <f t="shared" si="5"/>
        <v>0</v>
      </c>
      <c r="H143" s="13">
        <f t="shared" si="6"/>
        <v>169.6</v>
      </c>
    </row>
    <row r="144" spans="1:8" ht="26.25">
      <c r="A144" s="1" t="s">
        <v>449</v>
      </c>
      <c r="B144" s="1" t="s">
        <v>375</v>
      </c>
      <c r="C144" s="65" t="s">
        <v>15</v>
      </c>
      <c r="D144" s="67">
        <v>5.32</v>
      </c>
      <c r="E144" s="69"/>
      <c r="F144" s="61">
        <v>35.200000000000003</v>
      </c>
      <c r="G144" s="13">
        <f t="shared" si="5"/>
        <v>0</v>
      </c>
      <c r="H144" s="13">
        <f t="shared" si="6"/>
        <v>187.26</v>
      </c>
    </row>
    <row r="145" spans="1:8" s="24" customFormat="1">
      <c r="A145" s="20" t="s">
        <v>238</v>
      </c>
      <c r="B145" s="20" t="s">
        <v>121</v>
      </c>
      <c r="C145" s="70"/>
      <c r="D145" s="23"/>
      <c r="E145" s="71"/>
      <c r="F145" s="45"/>
      <c r="G145" s="39">
        <f t="shared" si="5"/>
        <v>0</v>
      </c>
      <c r="H145" s="39">
        <f t="shared" si="6"/>
        <v>0</v>
      </c>
    </row>
    <row r="146" spans="1:8" ht="26.25">
      <c r="A146" s="1" t="s">
        <v>450</v>
      </c>
      <c r="B146" s="1" t="s">
        <v>376</v>
      </c>
      <c r="C146" s="65" t="s">
        <v>12</v>
      </c>
      <c r="D146" s="67">
        <v>1</v>
      </c>
      <c r="E146" s="69"/>
      <c r="F146" s="61">
        <v>6.8</v>
      </c>
      <c r="G146" s="13">
        <f t="shared" si="5"/>
        <v>0</v>
      </c>
      <c r="H146" s="13">
        <f t="shared" si="6"/>
        <v>6.8</v>
      </c>
    </row>
    <row r="147" spans="1:8" ht="26.25">
      <c r="A147" s="1" t="s">
        <v>451</v>
      </c>
      <c r="B147" s="1" t="s">
        <v>377</v>
      </c>
      <c r="C147" s="65" t="s">
        <v>12</v>
      </c>
      <c r="D147" s="67">
        <v>1</v>
      </c>
      <c r="E147" s="69"/>
      <c r="F147" s="61">
        <v>34.909999999999997</v>
      </c>
      <c r="G147" s="13">
        <f t="shared" si="5"/>
        <v>0</v>
      </c>
      <c r="H147" s="13">
        <f t="shared" si="6"/>
        <v>34.909999999999997</v>
      </c>
    </row>
    <row r="148" spans="1:8" ht="51.75">
      <c r="A148" s="1" t="s">
        <v>452</v>
      </c>
      <c r="B148" s="1" t="s">
        <v>378</v>
      </c>
      <c r="C148" s="65" t="s">
        <v>12</v>
      </c>
      <c r="D148" s="67">
        <v>49.48</v>
      </c>
      <c r="E148" s="69"/>
      <c r="F148" s="61">
        <v>48.53</v>
      </c>
      <c r="G148" s="13">
        <f t="shared" si="5"/>
        <v>0</v>
      </c>
      <c r="H148" s="13">
        <f t="shared" si="6"/>
        <v>2401.2600000000002</v>
      </c>
    </row>
    <row r="149" spans="1:8" s="24" customFormat="1">
      <c r="A149" s="20" t="s">
        <v>453</v>
      </c>
      <c r="B149" s="20" t="s">
        <v>379</v>
      </c>
      <c r="C149" s="70"/>
      <c r="D149" s="23"/>
      <c r="E149" s="71"/>
      <c r="F149" s="45"/>
      <c r="G149" s="39">
        <f t="shared" si="5"/>
        <v>0</v>
      </c>
      <c r="H149" s="39">
        <f t="shared" si="6"/>
        <v>0</v>
      </c>
    </row>
    <row r="150" spans="1:8" ht="26.25">
      <c r="A150" s="1" t="s">
        <v>454</v>
      </c>
      <c r="B150" s="1" t="s">
        <v>380</v>
      </c>
      <c r="C150" s="65" t="s">
        <v>15</v>
      </c>
      <c r="D150" s="67">
        <v>15.85</v>
      </c>
      <c r="E150" s="69"/>
      <c r="F150" s="61">
        <v>153.16999999999999</v>
      </c>
      <c r="G150" s="13">
        <f t="shared" si="5"/>
        <v>0</v>
      </c>
      <c r="H150" s="13">
        <f t="shared" si="6"/>
        <v>2427.7399999999998</v>
      </c>
    </row>
    <row r="151" spans="1:8">
      <c r="A151" s="1" t="s">
        <v>455</v>
      </c>
      <c r="B151" s="1" t="s">
        <v>381</v>
      </c>
      <c r="C151" s="65" t="s">
        <v>15</v>
      </c>
      <c r="D151" s="67">
        <v>9</v>
      </c>
      <c r="E151" s="69"/>
      <c r="F151" s="61">
        <v>46.43</v>
      </c>
      <c r="G151" s="13">
        <f t="shared" si="5"/>
        <v>0</v>
      </c>
      <c r="H151" s="13">
        <f t="shared" si="6"/>
        <v>417.87</v>
      </c>
    </row>
    <row r="152" spans="1:8" ht="26.25">
      <c r="A152" s="1" t="s">
        <v>456</v>
      </c>
      <c r="B152" s="1" t="s">
        <v>382</v>
      </c>
      <c r="C152" s="65" t="s">
        <v>23</v>
      </c>
      <c r="D152" s="67">
        <v>4</v>
      </c>
      <c r="E152" s="69"/>
      <c r="F152" s="61">
        <v>31.17</v>
      </c>
      <c r="G152" s="13">
        <f t="shared" si="5"/>
        <v>0</v>
      </c>
      <c r="H152" s="13">
        <f t="shared" si="6"/>
        <v>124.68</v>
      </c>
    </row>
    <row r="153" spans="1:8" ht="26.25">
      <c r="A153" s="1" t="s">
        <v>457</v>
      </c>
      <c r="B153" s="1" t="s">
        <v>384</v>
      </c>
      <c r="C153" s="65" t="s">
        <v>23</v>
      </c>
      <c r="D153" s="67">
        <v>2</v>
      </c>
      <c r="E153" s="69"/>
      <c r="F153" s="61">
        <v>31.08</v>
      </c>
      <c r="G153" s="13">
        <f t="shared" si="5"/>
        <v>0</v>
      </c>
      <c r="H153" s="13">
        <f t="shared" si="6"/>
        <v>62.16</v>
      </c>
    </row>
    <row r="154" spans="1:8" s="24" customFormat="1">
      <c r="A154" s="20" t="s">
        <v>458</v>
      </c>
      <c r="B154" s="20" t="s">
        <v>91</v>
      </c>
      <c r="C154" s="70"/>
      <c r="D154" s="23"/>
      <c r="E154" s="71"/>
      <c r="F154" s="45"/>
      <c r="G154" s="39">
        <f t="shared" si="5"/>
        <v>0</v>
      </c>
      <c r="H154" s="39">
        <f t="shared" si="6"/>
        <v>0</v>
      </c>
    </row>
    <row r="155" spans="1:8">
      <c r="A155" s="1" t="s">
        <v>459</v>
      </c>
      <c r="B155" s="1" t="s">
        <v>388</v>
      </c>
      <c r="C155" s="65" t="s">
        <v>23</v>
      </c>
      <c r="D155" s="67">
        <v>4</v>
      </c>
      <c r="E155" s="69"/>
      <c r="F155" s="61">
        <v>113.17</v>
      </c>
      <c r="G155" s="13">
        <f t="shared" si="5"/>
        <v>0</v>
      </c>
      <c r="H155" s="13">
        <f t="shared" si="6"/>
        <v>452.68</v>
      </c>
    </row>
    <row r="156" spans="1:8" s="24" customFormat="1">
      <c r="A156" s="20" t="s">
        <v>460</v>
      </c>
      <c r="B156" s="20" t="s">
        <v>389</v>
      </c>
      <c r="C156" s="70"/>
      <c r="D156" s="23"/>
      <c r="E156" s="71"/>
      <c r="F156" s="45"/>
      <c r="G156" s="39">
        <f t="shared" si="5"/>
        <v>0</v>
      </c>
      <c r="H156" s="39">
        <f t="shared" si="6"/>
        <v>0</v>
      </c>
    </row>
    <row r="157" spans="1:8" ht="26.25">
      <c r="A157" s="1" t="s">
        <v>461</v>
      </c>
      <c r="B157" s="1" t="s">
        <v>390</v>
      </c>
      <c r="C157" s="65" t="s">
        <v>12</v>
      </c>
      <c r="D157" s="67">
        <v>5</v>
      </c>
      <c r="E157" s="69"/>
      <c r="F157" s="61">
        <v>1114.3499999999999</v>
      </c>
      <c r="G157" s="13">
        <f t="shared" si="5"/>
        <v>0</v>
      </c>
      <c r="H157" s="13">
        <f t="shared" si="6"/>
        <v>5571.75</v>
      </c>
    </row>
    <row r="158" spans="1:8">
      <c r="A158" s="1" t="s">
        <v>462</v>
      </c>
      <c r="B158" s="1" t="s">
        <v>391</v>
      </c>
      <c r="C158" s="65" t="s">
        <v>12</v>
      </c>
      <c r="D158" s="67">
        <v>2.1</v>
      </c>
      <c r="E158" s="69"/>
      <c r="F158" s="61">
        <v>536.1</v>
      </c>
      <c r="G158" s="13">
        <f t="shared" si="5"/>
        <v>0</v>
      </c>
      <c r="H158" s="13">
        <f t="shared" si="6"/>
        <v>1125.81</v>
      </c>
    </row>
    <row r="159" spans="1:8" s="24" customFormat="1">
      <c r="A159" s="20" t="s">
        <v>463</v>
      </c>
      <c r="B159" s="20" t="s">
        <v>150</v>
      </c>
      <c r="C159" s="70"/>
      <c r="D159" s="23"/>
      <c r="E159" s="71"/>
      <c r="F159" s="45"/>
      <c r="G159" s="39">
        <f t="shared" si="5"/>
        <v>0</v>
      </c>
      <c r="H159" s="39">
        <f t="shared" si="6"/>
        <v>0</v>
      </c>
    </row>
    <row r="160" spans="1:8" ht="26.25">
      <c r="A160" s="1" t="s">
        <v>464</v>
      </c>
      <c r="B160" s="1" t="s">
        <v>392</v>
      </c>
      <c r="C160" s="65" t="s">
        <v>12</v>
      </c>
      <c r="D160" s="67">
        <v>206.14</v>
      </c>
      <c r="E160" s="69"/>
      <c r="F160" s="61">
        <v>15.14</v>
      </c>
      <c r="G160" s="13">
        <f t="shared" si="5"/>
        <v>0</v>
      </c>
      <c r="H160" s="13">
        <f t="shared" si="6"/>
        <v>3120.96</v>
      </c>
    </row>
    <row r="161" spans="1:8" ht="26.25">
      <c r="A161" s="1" t="s">
        <v>465</v>
      </c>
      <c r="B161" s="1" t="s">
        <v>154</v>
      </c>
      <c r="C161" s="65" t="s">
        <v>12</v>
      </c>
      <c r="D161" s="67">
        <v>131.63999999999999</v>
      </c>
      <c r="E161" s="69"/>
      <c r="F161" s="61">
        <v>15.14</v>
      </c>
      <c r="G161" s="13">
        <f t="shared" si="5"/>
        <v>0</v>
      </c>
      <c r="H161" s="13">
        <f t="shared" si="6"/>
        <v>1993.03</v>
      </c>
    </row>
    <row r="162" spans="1:8" ht="39">
      <c r="A162" s="1" t="s">
        <v>466</v>
      </c>
      <c r="B162" s="1" t="s">
        <v>394</v>
      </c>
      <c r="C162" s="65" t="s">
        <v>12</v>
      </c>
      <c r="D162" s="67">
        <v>39.14</v>
      </c>
      <c r="E162" s="69"/>
      <c r="F162" s="61">
        <v>20.57</v>
      </c>
      <c r="G162" s="13">
        <f t="shared" si="5"/>
        <v>0</v>
      </c>
      <c r="H162" s="13">
        <f t="shared" si="6"/>
        <v>805.11</v>
      </c>
    </row>
    <row r="163" spans="1:8" ht="26.25">
      <c r="A163" s="1" t="s">
        <v>467</v>
      </c>
      <c r="B163" s="1" t="s">
        <v>152</v>
      </c>
      <c r="C163" s="65" t="s">
        <v>12</v>
      </c>
      <c r="D163" s="67">
        <v>54.52</v>
      </c>
      <c r="E163" s="69"/>
      <c r="F163" s="61">
        <v>8.52</v>
      </c>
      <c r="G163" s="13">
        <f t="shared" si="5"/>
        <v>0</v>
      </c>
      <c r="H163" s="13">
        <f t="shared" si="6"/>
        <v>464.51</v>
      </c>
    </row>
    <row r="164" spans="1:8">
      <c r="A164" s="1" t="s">
        <v>468</v>
      </c>
      <c r="B164" s="1" t="s">
        <v>41</v>
      </c>
      <c r="C164" s="65" t="s">
        <v>15</v>
      </c>
      <c r="D164" s="67">
        <v>67.900000000000006</v>
      </c>
      <c r="E164" s="69"/>
      <c r="F164" s="61">
        <v>3.89</v>
      </c>
      <c r="G164" s="13">
        <f t="shared" si="5"/>
        <v>0</v>
      </c>
      <c r="H164" s="13">
        <f t="shared" si="6"/>
        <v>264.13</v>
      </c>
    </row>
    <row r="165" spans="1:8" ht="26.25">
      <c r="A165" s="1" t="s">
        <v>469</v>
      </c>
      <c r="B165" s="1" t="s">
        <v>398</v>
      </c>
      <c r="C165" s="65" t="s">
        <v>12</v>
      </c>
      <c r="D165" s="67">
        <v>4.2</v>
      </c>
      <c r="E165" s="69"/>
      <c r="F165" s="61">
        <v>28.2</v>
      </c>
      <c r="G165" s="13">
        <f t="shared" si="5"/>
        <v>0</v>
      </c>
      <c r="H165" s="13">
        <f t="shared" si="6"/>
        <v>118.44</v>
      </c>
    </row>
    <row r="166" spans="1:8" ht="26.25">
      <c r="A166" s="1" t="s">
        <v>470</v>
      </c>
      <c r="B166" s="1" t="s">
        <v>400</v>
      </c>
      <c r="C166" s="65" t="s">
        <v>12</v>
      </c>
      <c r="D166" s="67">
        <v>36.21</v>
      </c>
      <c r="E166" s="69"/>
      <c r="F166" s="61">
        <v>9.58</v>
      </c>
      <c r="G166" s="13">
        <f t="shared" si="5"/>
        <v>0</v>
      </c>
      <c r="H166" s="13">
        <f t="shared" si="6"/>
        <v>346.89</v>
      </c>
    </row>
    <row r="167" spans="1:8" ht="26.25">
      <c r="A167" s="1" t="s">
        <v>471</v>
      </c>
      <c r="B167" s="1" t="s">
        <v>402</v>
      </c>
      <c r="C167" s="65" t="s">
        <v>12</v>
      </c>
      <c r="D167" s="67">
        <v>36.21</v>
      </c>
      <c r="E167" s="69"/>
      <c r="F167" s="61">
        <v>10.36</v>
      </c>
      <c r="G167" s="13">
        <f t="shared" si="5"/>
        <v>0</v>
      </c>
      <c r="H167" s="13">
        <f t="shared" si="6"/>
        <v>375.14</v>
      </c>
    </row>
    <row r="168" spans="1:8" ht="26.25">
      <c r="A168" s="1" t="s">
        <v>472</v>
      </c>
      <c r="B168" s="1" t="s">
        <v>404</v>
      </c>
      <c r="C168" s="65" t="s">
        <v>12</v>
      </c>
      <c r="D168" s="67">
        <v>36.21</v>
      </c>
      <c r="E168" s="69"/>
      <c r="F168" s="61">
        <v>19.940000000000001</v>
      </c>
      <c r="G168" s="13">
        <f t="shared" si="5"/>
        <v>0</v>
      </c>
      <c r="H168" s="13">
        <f t="shared" si="6"/>
        <v>722.03</v>
      </c>
    </row>
    <row r="169" spans="1:8" s="24" customFormat="1">
      <c r="A169" s="20" t="s">
        <v>473</v>
      </c>
      <c r="B169" s="20" t="s">
        <v>31</v>
      </c>
      <c r="C169" s="70"/>
      <c r="D169" s="23"/>
      <c r="E169" s="71"/>
      <c r="F169" s="45"/>
      <c r="G169" s="39">
        <f t="shared" si="5"/>
        <v>0</v>
      </c>
      <c r="H169" s="39">
        <f t="shared" si="6"/>
        <v>0</v>
      </c>
    </row>
    <row r="170" spans="1:8">
      <c r="A170" s="1" t="s">
        <v>474</v>
      </c>
      <c r="B170" s="1" t="s">
        <v>136</v>
      </c>
      <c r="C170" s="65" t="s">
        <v>12</v>
      </c>
      <c r="D170" s="67">
        <v>33</v>
      </c>
      <c r="E170" s="69"/>
      <c r="F170" s="61">
        <v>26.56</v>
      </c>
      <c r="G170" s="13">
        <f t="shared" si="5"/>
        <v>0</v>
      </c>
      <c r="H170" s="13">
        <f t="shared" si="6"/>
        <v>876.48</v>
      </c>
    </row>
    <row r="171" spans="1:8">
      <c r="A171" s="1" t="s">
        <v>475</v>
      </c>
      <c r="B171" s="1" t="s">
        <v>405</v>
      </c>
      <c r="C171" s="65" t="s">
        <v>23</v>
      </c>
      <c r="D171" s="67">
        <v>75</v>
      </c>
      <c r="E171" s="69"/>
      <c r="F171" s="61">
        <v>39.19</v>
      </c>
      <c r="G171" s="13">
        <f t="shared" si="5"/>
        <v>0</v>
      </c>
      <c r="H171" s="13">
        <f t="shared" si="6"/>
        <v>2939.25</v>
      </c>
    </row>
    <row r="172" spans="1:8" ht="26.25">
      <c r="A172" s="1" t="s">
        <v>476</v>
      </c>
      <c r="B172" s="1" t="s">
        <v>142</v>
      </c>
      <c r="C172" s="65" t="s">
        <v>23</v>
      </c>
      <c r="D172" s="67">
        <v>4</v>
      </c>
      <c r="E172" s="69"/>
      <c r="F172" s="61">
        <v>571.59</v>
      </c>
      <c r="G172" s="13">
        <f t="shared" si="5"/>
        <v>0</v>
      </c>
      <c r="H172" s="13">
        <f t="shared" si="6"/>
        <v>2286.36</v>
      </c>
    </row>
    <row r="173" spans="1:8" s="24" customFormat="1">
      <c r="A173" s="20" t="s">
        <v>477</v>
      </c>
      <c r="B173" s="20" t="s">
        <v>156</v>
      </c>
      <c r="C173" s="70"/>
      <c r="D173" s="23"/>
      <c r="E173" s="71"/>
      <c r="F173" s="45"/>
      <c r="G173" s="39">
        <f t="shared" si="5"/>
        <v>0</v>
      </c>
      <c r="H173" s="39">
        <f t="shared" si="6"/>
        <v>0</v>
      </c>
    </row>
    <row r="174" spans="1:8" ht="39">
      <c r="A174" s="1" t="s">
        <v>478</v>
      </c>
      <c r="B174" s="1" t="s">
        <v>406</v>
      </c>
      <c r="C174" s="65" t="s">
        <v>23</v>
      </c>
      <c r="D174" s="67">
        <v>2</v>
      </c>
      <c r="E174" s="69"/>
      <c r="F174" s="61">
        <v>427.24</v>
      </c>
      <c r="G174" s="13">
        <f t="shared" si="5"/>
        <v>0</v>
      </c>
      <c r="H174" s="13">
        <f t="shared" si="6"/>
        <v>854.48</v>
      </c>
    </row>
    <row r="175" spans="1:8" ht="26.25">
      <c r="A175" s="1" t="s">
        <v>479</v>
      </c>
      <c r="B175" s="1" t="s">
        <v>408</v>
      </c>
      <c r="C175" s="65" t="s">
        <v>12</v>
      </c>
      <c r="D175" s="67">
        <v>7</v>
      </c>
      <c r="E175" s="69"/>
      <c r="F175" s="61">
        <v>375.03</v>
      </c>
      <c r="G175" s="13">
        <f t="shared" si="5"/>
        <v>0</v>
      </c>
      <c r="H175" s="13">
        <f t="shared" si="6"/>
        <v>2625.21</v>
      </c>
    </row>
    <row r="176" spans="1:8">
      <c r="A176" s="1" t="s">
        <v>480</v>
      </c>
      <c r="B176" s="1" t="s">
        <v>39</v>
      </c>
      <c r="C176" s="65" t="s">
        <v>23</v>
      </c>
      <c r="D176" s="67">
        <v>1</v>
      </c>
      <c r="E176" s="69"/>
      <c r="F176" s="61">
        <v>2238.9</v>
      </c>
      <c r="G176" s="13">
        <f t="shared" si="5"/>
        <v>0</v>
      </c>
      <c r="H176" s="13">
        <f t="shared" si="6"/>
        <v>2238.9</v>
      </c>
    </row>
    <row r="177" spans="1:8">
      <c r="A177" s="7"/>
      <c r="B177" s="8" t="s">
        <v>248</v>
      </c>
      <c r="C177" s="16"/>
      <c r="D177" s="227" t="s">
        <v>903</v>
      </c>
      <c r="E177" s="228"/>
      <c r="F177" s="135">
        <f>G177/H177</f>
        <v>0.7723305320481284</v>
      </c>
      <c r="G177" s="53">
        <f>G6</f>
        <v>221910.98999999996</v>
      </c>
      <c r="H177" s="53">
        <f>H6</f>
        <v>287326.45</v>
      </c>
    </row>
  </sheetData>
  <mergeCells count="15">
    <mergeCell ref="D177:E177"/>
    <mergeCell ref="F4:F5"/>
    <mergeCell ref="G4:G5"/>
    <mergeCell ref="H4:H5"/>
    <mergeCell ref="A6:F6"/>
    <mergeCell ref="A4:A5"/>
    <mergeCell ref="B4:B5"/>
    <mergeCell ref="C4:C5"/>
    <mergeCell ref="D4:D5"/>
    <mergeCell ref="E4:E5"/>
    <mergeCell ref="A1:B2"/>
    <mergeCell ref="C1:F1"/>
    <mergeCell ref="G1:H3"/>
    <mergeCell ref="C2:F3"/>
    <mergeCell ref="A3:B3"/>
  </mergeCells>
  <pageMargins left="0.511811024" right="0.511811024" top="0.78740157499999996" bottom="0.78740157499999996" header="0.31496062000000002" footer="0.31496062000000002"/>
  <pageSetup paperSize="9" scale="11" orientation="landscape" horizontalDpi="360" verticalDpi="360" r:id="rId1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view="pageBreakPreview" zoomScaleNormal="100" zoomScaleSheetLayoutView="100" workbookViewId="0">
      <selection activeCell="D25" sqref="D25:F25"/>
    </sheetView>
  </sheetViews>
  <sheetFormatPr defaultColWidth="9.140625" defaultRowHeight="15"/>
  <cols>
    <col min="1" max="1" width="9.5703125" style="9" customWidth="1"/>
    <col min="2" max="2" width="55.7109375" style="10" customWidth="1"/>
    <col min="3" max="3" width="8" style="18" customWidth="1"/>
    <col min="4" max="5" width="12.5703125" style="19" customWidth="1"/>
    <col min="6" max="6" width="12.28515625" style="50" bestFit="1" customWidth="1"/>
    <col min="7" max="7" width="15.140625" style="50" customWidth="1"/>
    <col min="8" max="8" width="14.42578125" style="50" bestFit="1" customWidth="1"/>
  </cols>
  <sheetData>
    <row r="1" spans="1:8" ht="12.75" customHeight="1" thickBot="1">
      <c r="A1" s="206" t="s">
        <v>51</v>
      </c>
      <c r="B1" s="207"/>
      <c r="C1" s="210" t="s">
        <v>45</v>
      </c>
      <c r="D1" s="211"/>
      <c r="E1" s="211"/>
      <c r="F1" s="212"/>
      <c r="G1" s="213" t="s">
        <v>619</v>
      </c>
      <c r="H1" s="214"/>
    </row>
    <row r="2" spans="1:8" ht="20.25" customHeight="1" thickBot="1">
      <c r="A2" s="208"/>
      <c r="B2" s="209"/>
      <c r="C2" s="219" t="s">
        <v>52</v>
      </c>
      <c r="D2" s="220"/>
      <c r="E2" s="220"/>
      <c r="F2" s="221"/>
      <c r="G2" s="215"/>
      <c r="H2" s="216"/>
    </row>
    <row r="3" spans="1:8" ht="22.5" customHeight="1" thickBot="1">
      <c r="A3" s="225" t="s">
        <v>44</v>
      </c>
      <c r="B3" s="226"/>
      <c r="C3" s="222"/>
      <c r="D3" s="223"/>
      <c r="E3" s="223"/>
      <c r="F3" s="224"/>
      <c r="G3" s="217"/>
      <c r="H3" s="218"/>
    </row>
    <row r="4" spans="1:8" ht="12.75" customHeight="1">
      <c r="A4" s="235" t="s">
        <v>0</v>
      </c>
      <c r="B4" s="237" t="s">
        <v>42</v>
      </c>
      <c r="C4" s="239" t="s">
        <v>1</v>
      </c>
      <c r="D4" s="241" t="s">
        <v>47</v>
      </c>
      <c r="E4" s="241" t="s">
        <v>48</v>
      </c>
      <c r="F4" s="229" t="s">
        <v>43</v>
      </c>
      <c r="G4" s="231" t="s">
        <v>50</v>
      </c>
      <c r="H4" s="231" t="s">
        <v>49</v>
      </c>
    </row>
    <row r="5" spans="1:8">
      <c r="A5" s="236"/>
      <c r="B5" s="238"/>
      <c r="C5" s="240"/>
      <c r="D5" s="242"/>
      <c r="E5" s="242"/>
      <c r="F5" s="230"/>
      <c r="G5" s="232"/>
      <c r="H5" s="232"/>
    </row>
    <row r="6" spans="1:8">
      <c r="A6" s="246" t="s">
        <v>2</v>
      </c>
      <c r="B6" s="244"/>
      <c r="C6" s="244"/>
      <c r="D6" s="244"/>
      <c r="E6" s="244"/>
      <c r="F6" s="245"/>
      <c r="G6" s="52">
        <f>G25</f>
        <v>115944.05250000001</v>
      </c>
      <c r="H6" s="52">
        <f>H25</f>
        <v>115944.05</v>
      </c>
    </row>
    <row r="7" spans="1:8" s="24" customFormat="1">
      <c r="A7" s="20" t="s">
        <v>2</v>
      </c>
      <c r="B7" s="21" t="s">
        <v>46</v>
      </c>
      <c r="C7" s="22"/>
      <c r="D7" s="23"/>
      <c r="E7" s="23"/>
      <c r="F7" s="45"/>
      <c r="G7" s="51">
        <f t="shared" ref="G7:H7" si="0">SUM(G8:G9)</f>
        <v>5152.5999999999995</v>
      </c>
      <c r="H7" s="51">
        <f t="shared" si="0"/>
        <v>5152.6000000000004</v>
      </c>
    </row>
    <row r="8" spans="1:8">
      <c r="A8" s="1" t="s">
        <v>3</v>
      </c>
      <c r="B8" s="3" t="s">
        <v>4</v>
      </c>
      <c r="C8" s="14" t="s">
        <v>5</v>
      </c>
      <c r="D8" s="15">
        <v>20</v>
      </c>
      <c r="E8" s="15">
        <v>20</v>
      </c>
      <c r="F8" s="47">
        <v>121.31</v>
      </c>
      <c r="G8" s="47">
        <f>E8*F8</f>
        <v>2426.1999999999998</v>
      </c>
      <c r="H8" s="12">
        <f>ROUND(D8*F8,2)</f>
        <v>2426.1999999999998</v>
      </c>
    </row>
    <row r="9" spans="1:8">
      <c r="A9" s="1" t="s">
        <v>6</v>
      </c>
      <c r="B9" s="3" t="s">
        <v>7</v>
      </c>
      <c r="C9" s="14" t="s">
        <v>5</v>
      </c>
      <c r="D9" s="15">
        <v>80</v>
      </c>
      <c r="E9" s="15">
        <v>80</v>
      </c>
      <c r="F9" s="47">
        <v>34.08</v>
      </c>
      <c r="G9" s="47">
        <f>E9*F9</f>
        <v>2726.3999999999996</v>
      </c>
      <c r="H9" s="12">
        <f>ROUND(D9*F9,2)</f>
        <v>2726.4</v>
      </c>
    </row>
    <row r="10" spans="1:8" s="24" customFormat="1">
      <c r="A10" s="20" t="s">
        <v>8</v>
      </c>
      <c r="B10" s="21" t="s">
        <v>9</v>
      </c>
      <c r="C10" s="22"/>
      <c r="D10" s="23"/>
      <c r="E10" s="23"/>
      <c r="F10" s="45"/>
      <c r="G10" s="51">
        <f>SUM(G11:G15)+0.01</f>
        <v>21123.491899999997</v>
      </c>
      <c r="H10" s="51">
        <f t="shared" ref="H10" si="1">SUM(H11:H15)</f>
        <v>21123.489999999998</v>
      </c>
    </row>
    <row r="11" spans="1:8" ht="25.5">
      <c r="A11" s="1" t="s">
        <v>10</v>
      </c>
      <c r="B11" s="3" t="s">
        <v>11</v>
      </c>
      <c r="C11" s="14" t="s">
        <v>12</v>
      </c>
      <c r="D11" s="15">
        <v>6</v>
      </c>
      <c r="E11" s="15">
        <v>6</v>
      </c>
      <c r="F11" s="47">
        <v>436.99</v>
      </c>
      <c r="G11" s="47">
        <f t="shared" ref="G11:G15" si="2">E11*F11</f>
        <v>2621.94</v>
      </c>
      <c r="H11" s="12">
        <f>ROUND(D11*F11,2)</f>
        <v>2621.94</v>
      </c>
    </row>
    <row r="12" spans="1:8">
      <c r="A12" s="1" t="s">
        <v>13</v>
      </c>
      <c r="B12" s="3" t="s">
        <v>14</v>
      </c>
      <c r="C12" s="14" t="s">
        <v>15</v>
      </c>
      <c r="D12" s="15">
        <v>367.77</v>
      </c>
      <c r="E12" s="15">
        <v>367.77</v>
      </c>
      <c r="F12" s="47">
        <v>9.9700000000000006</v>
      </c>
      <c r="G12" s="47">
        <f t="shared" si="2"/>
        <v>3666.6669000000002</v>
      </c>
      <c r="H12" s="12">
        <f>ROUND(D12*F12,2)</f>
        <v>3666.67</v>
      </c>
    </row>
    <row r="13" spans="1:8">
      <c r="A13" s="1" t="s">
        <v>16</v>
      </c>
      <c r="B13" s="3" t="s">
        <v>17</v>
      </c>
      <c r="C13" s="14" t="s">
        <v>12</v>
      </c>
      <c r="D13" s="15">
        <v>275</v>
      </c>
      <c r="E13" s="15">
        <v>275</v>
      </c>
      <c r="F13" s="47">
        <v>5.54</v>
      </c>
      <c r="G13" s="47">
        <f t="shared" si="2"/>
        <v>1523.5</v>
      </c>
      <c r="H13" s="12">
        <f>ROUND(D13*F13,2)</f>
        <v>1523.5</v>
      </c>
    </row>
    <row r="14" spans="1:8" s="4" customFormat="1" ht="38.25">
      <c r="A14" s="1" t="s">
        <v>18</v>
      </c>
      <c r="B14" s="3" t="s">
        <v>19</v>
      </c>
      <c r="C14" s="14" t="s">
        <v>20</v>
      </c>
      <c r="D14" s="15">
        <v>68.75</v>
      </c>
      <c r="E14" s="15">
        <v>68.75</v>
      </c>
      <c r="F14" s="47">
        <v>153.1</v>
      </c>
      <c r="G14" s="47">
        <f t="shared" si="2"/>
        <v>10525.625</v>
      </c>
      <c r="H14" s="12">
        <f>ROUND(D14*F14,2)</f>
        <v>10525.63</v>
      </c>
    </row>
    <row r="15" spans="1:8" s="4" customFormat="1" ht="25.5">
      <c r="A15" s="1" t="s">
        <v>21</v>
      </c>
      <c r="B15" s="3" t="s">
        <v>22</v>
      </c>
      <c r="C15" s="14" t="s">
        <v>23</v>
      </c>
      <c r="D15" s="15">
        <v>25</v>
      </c>
      <c r="E15" s="15">
        <v>25</v>
      </c>
      <c r="F15" s="47">
        <v>111.43</v>
      </c>
      <c r="G15" s="47">
        <f t="shared" si="2"/>
        <v>2785.75</v>
      </c>
      <c r="H15" s="12">
        <f>ROUND(D15*F15,2)</f>
        <v>2785.75</v>
      </c>
    </row>
    <row r="16" spans="1:8" s="24" customFormat="1">
      <c r="A16" s="20" t="s">
        <v>24</v>
      </c>
      <c r="B16" s="21" t="s">
        <v>25</v>
      </c>
      <c r="C16" s="22"/>
      <c r="D16" s="23"/>
      <c r="E16" s="23"/>
      <c r="F16" s="45"/>
      <c r="G16" s="51">
        <f t="shared" ref="G16:H16" si="3">SUM(G17:G18)</f>
        <v>45717.186600000001</v>
      </c>
      <c r="H16" s="51">
        <f t="shared" si="3"/>
        <v>45717.19</v>
      </c>
    </row>
    <row r="17" spans="1:8" ht="51">
      <c r="A17" s="1" t="s">
        <v>26</v>
      </c>
      <c r="B17" s="3" t="s">
        <v>27</v>
      </c>
      <c r="C17" s="14" t="s">
        <v>12</v>
      </c>
      <c r="D17" s="15">
        <v>268.5</v>
      </c>
      <c r="E17" s="15">
        <v>268.5</v>
      </c>
      <c r="F17" s="47">
        <v>103.77</v>
      </c>
      <c r="G17" s="47">
        <f t="shared" ref="G17:G18" si="4">E17*F17</f>
        <v>27862.244999999999</v>
      </c>
      <c r="H17" s="12">
        <f>ROUND(D17*F17,2)</f>
        <v>27862.25</v>
      </c>
    </row>
    <row r="18" spans="1:8" s="5" customFormat="1" ht="25.5">
      <c r="A18" s="1" t="s">
        <v>28</v>
      </c>
      <c r="B18" s="3" t="s">
        <v>29</v>
      </c>
      <c r="C18" s="14" t="s">
        <v>15</v>
      </c>
      <c r="D18" s="15">
        <v>411.12</v>
      </c>
      <c r="E18" s="15">
        <v>411.12</v>
      </c>
      <c r="F18" s="47">
        <v>43.43</v>
      </c>
      <c r="G18" s="47">
        <f t="shared" si="4"/>
        <v>17854.941599999998</v>
      </c>
      <c r="H18" s="12">
        <f>ROUND(D18*F18,2)</f>
        <v>17854.939999999999</v>
      </c>
    </row>
    <row r="19" spans="1:8" s="24" customFormat="1">
      <c r="A19" s="20" t="s">
        <v>30</v>
      </c>
      <c r="B19" s="21" t="s">
        <v>31</v>
      </c>
      <c r="C19" s="22"/>
      <c r="D19" s="23"/>
      <c r="E19" s="23"/>
      <c r="F19" s="45"/>
      <c r="G19" s="51">
        <f t="shared" ref="G19:H19" si="5">G20</f>
        <v>37155</v>
      </c>
      <c r="H19" s="51">
        <f t="shared" si="5"/>
        <v>37155</v>
      </c>
    </row>
    <row r="20" spans="1:8">
      <c r="A20" s="1" t="s">
        <v>32</v>
      </c>
      <c r="B20" s="3" t="s">
        <v>33</v>
      </c>
      <c r="C20" s="14" t="s">
        <v>23</v>
      </c>
      <c r="D20" s="15">
        <v>20</v>
      </c>
      <c r="E20" s="15">
        <v>20</v>
      </c>
      <c r="F20" s="47">
        <v>1857.75</v>
      </c>
      <c r="G20" s="47">
        <f>E20*F20</f>
        <v>37155</v>
      </c>
      <c r="H20" s="12">
        <f>ROUND(D20*F20,2)</f>
        <v>37155</v>
      </c>
    </row>
    <row r="21" spans="1:8" s="24" customFormat="1">
      <c r="A21" s="20" t="s">
        <v>34</v>
      </c>
      <c r="B21" s="21" t="s">
        <v>35</v>
      </c>
      <c r="C21" s="22"/>
      <c r="D21" s="23"/>
      <c r="E21" s="23"/>
      <c r="F21" s="45"/>
      <c r="G21" s="51">
        <f t="shared" ref="G21:H21" si="6">SUM(G22:G24)</f>
        <v>6795.7740000000003</v>
      </c>
      <c r="H21" s="51">
        <f t="shared" si="6"/>
        <v>6795.77</v>
      </c>
    </row>
    <row r="22" spans="1:8" ht="25.5">
      <c r="A22" s="1" t="s">
        <v>36</v>
      </c>
      <c r="B22" s="3" t="s">
        <v>37</v>
      </c>
      <c r="C22" s="14" t="s">
        <v>23</v>
      </c>
      <c r="D22" s="15">
        <v>1</v>
      </c>
      <c r="E22" s="15">
        <v>1</v>
      </c>
      <c r="F22" s="47">
        <v>2675.87</v>
      </c>
      <c r="G22" s="47">
        <f t="shared" ref="G22:G24" si="7">E22*F22</f>
        <v>2675.87</v>
      </c>
      <c r="H22" s="13">
        <f>ROUND(D22*F22,2)</f>
        <v>2675.87</v>
      </c>
    </row>
    <row r="23" spans="1:8">
      <c r="A23" s="1" t="s">
        <v>38</v>
      </c>
      <c r="B23" s="3" t="s">
        <v>39</v>
      </c>
      <c r="C23" s="14" t="s">
        <v>23</v>
      </c>
      <c r="D23" s="15">
        <v>1</v>
      </c>
      <c r="E23" s="15">
        <v>1</v>
      </c>
      <c r="F23" s="47">
        <v>2290.42</v>
      </c>
      <c r="G23" s="47">
        <f t="shared" si="7"/>
        <v>2290.42</v>
      </c>
      <c r="H23" s="13">
        <f>ROUND(D23*F23,2)</f>
        <v>2290.42</v>
      </c>
    </row>
    <row r="24" spans="1:8">
      <c r="A24" s="1" t="s">
        <v>40</v>
      </c>
      <c r="B24" s="3" t="s">
        <v>41</v>
      </c>
      <c r="C24" s="14" t="s">
        <v>15</v>
      </c>
      <c r="D24" s="15">
        <v>411.12</v>
      </c>
      <c r="E24" s="15">
        <v>411.12</v>
      </c>
      <c r="F24" s="47">
        <v>4.45</v>
      </c>
      <c r="G24" s="47">
        <f t="shared" si="7"/>
        <v>1829.4840000000002</v>
      </c>
      <c r="H24" s="13">
        <f>ROUND(D24*F24,2)</f>
        <v>1829.48</v>
      </c>
    </row>
    <row r="25" spans="1:8">
      <c r="A25" s="7"/>
      <c r="B25" s="8" t="s">
        <v>248</v>
      </c>
      <c r="C25" s="16"/>
      <c r="D25" s="227" t="s">
        <v>903</v>
      </c>
      <c r="E25" s="228"/>
      <c r="F25" s="135">
        <f>G25/H25</f>
        <v>1.0000000215621241</v>
      </c>
      <c r="G25" s="53">
        <f t="shared" ref="G25:H25" si="8">SUM(G7,G10,G16,G19,G21)</f>
        <v>115944.05250000001</v>
      </c>
      <c r="H25" s="53">
        <f t="shared" si="8"/>
        <v>115944.05</v>
      </c>
    </row>
    <row r="37" spans="6:7">
      <c r="F37" s="6"/>
      <c r="G37" s="6"/>
    </row>
    <row r="42" spans="6:7">
      <c r="F42" s="6"/>
      <c r="G42" s="6"/>
    </row>
    <row r="44" spans="6:7">
      <c r="F44" s="6"/>
      <c r="G44" s="6"/>
    </row>
  </sheetData>
  <mergeCells count="15">
    <mergeCell ref="D25:E25"/>
    <mergeCell ref="A6:F6"/>
    <mergeCell ref="C1:F1"/>
    <mergeCell ref="A3:B3"/>
    <mergeCell ref="A1:B2"/>
    <mergeCell ref="C2:F3"/>
    <mergeCell ref="G1:H3"/>
    <mergeCell ref="H4:H5"/>
    <mergeCell ref="A4:A5"/>
    <mergeCell ref="B4:B5"/>
    <mergeCell ref="C4:C5"/>
    <mergeCell ref="D4:D5"/>
    <mergeCell ref="F4:F5"/>
    <mergeCell ref="E4:E5"/>
    <mergeCell ref="G4:G5"/>
  </mergeCells>
  <pageMargins left="0.511811024" right="0.511811024" top="0.78740157499999996" bottom="0.78740157499999996" header="0.31496062000000002" footer="0.31496062000000002"/>
  <pageSetup paperSize="9" scale="96" orientation="landscape" horizontalDpi="360" verticalDpi="360" r:id="rId1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view="pageBreakPreview" topLeftCell="A28" zoomScaleNormal="100" zoomScaleSheetLayoutView="100" workbookViewId="0">
      <selection activeCell="H6" sqref="G6:H6"/>
    </sheetView>
  </sheetViews>
  <sheetFormatPr defaultColWidth="9.140625" defaultRowHeight="15"/>
  <cols>
    <col min="1" max="1" width="9.5703125" style="9" customWidth="1"/>
    <col min="2" max="2" width="55.7109375" style="10" customWidth="1"/>
    <col min="3" max="3" width="8" style="18" customWidth="1"/>
    <col min="4" max="4" width="12.5703125" style="19" customWidth="1"/>
    <col min="5" max="5" width="12.5703125" style="129" customWidth="1"/>
    <col min="6" max="6" width="12.28515625" style="50" bestFit="1" customWidth="1"/>
    <col min="7" max="7" width="15.140625" style="50" customWidth="1"/>
    <col min="8" max="8" width="14.42578125" style="50" bestFit="1" customWidth="1"/>
  </cols>
  <sheetData>
    <row r="1" spans="1:8" ht="12.75" customHeight="1" thickBot="1">
      <c r="A1" s="206" t="s">
        <v>51</v>
      </c>
      <c r="B1" s="207"/>
      <c r="C1" s="210" t="s">
        <v>613</v>
      </c>
      <c r="D1" s="211"/>
      <c r="E1" s="211"/>
      <c r="F1" s="212"/>
      <c r="G1" s="247" t="s">
        <v>617</v>
      </c>
      <c r="H1" s="248"/>
    </row>
    <row r="2" spans="1:8" ht="20.25" customHeight="1" thickBot="1">
      <c r="A2" s="208"/>
      <c r="B2" s="209"/>
      <c r="C2" s="219" t="s">
        <v>272</v>
      </c>
      <c r="D2" s="220"/>
      <c r="E2" s="220"/>
      <c r="F2" s="221"/>
      <c r="G2" s="249"/>
      <c r="H2" s="250"/>
    </row>
    <row r="3" spans="1:8" ht="22.5" customHeight="1" thickBot="1">
      <c r="A3" s="225" t="s">
        <v>612</v>
      </c>
      <c r="B3" s="226"/>
      <c r="C3" s="222"/>
      <c r="D3" s="223"/>
      <c r="E3" s="223"/>
      <c r="F3" s="224"/>
      <c r="G3" s="251"/>
      <c r="H3" s="252"/>
    </row>
    <row r="4" spans="1:8" ht="12.75" customHeight="1">
      <c r="A4" s="235" t="s">
        <v>0</v>
      </c>
      <c r="B4" s="237" t="s">
        <v>42</v>
      </c>
      <c r="C4" s="239" t="s">
        <v>1</v>
      </c>
      <c r="D4" s="241" t="s">
        <v>47</v>
      </c>
      <c r="E4" s="255" t="s">
        <v>48</v>
      </c>
      <c r="F4" s="229" t="s">
        <v>43</v>
      </c>
      <c r="G4" s="231" t="s">
        <v>50</v>
      </c>
      <c r="H4" s="231" t="s">
        <v>49</v>
      </c>
    </row>
    <row r="5" spans="1:8">
      <c r="A5" s="236"/>
      <c r="B5" s="238"/>
      <c r="C5" s="240"/>
      <c r="D5" s="242"/>
      <c r="E5" s="256"/>
      <c r="F5" s="230"/>
      <c r="G5" s="232"/>
      <c r="H5" s="232"/>
    </row>
    <row r="6" spans="1:8">
      <c r="A6" s="246"/>
      <c r="B6" s="244"/>
      <c r="C6" s="244"/>
      <c r="D6" s="244"/>
      <c r="E6" s="244"/>
      <c r="F6" s="245"/>
      <c r="G6" s="52">
        <f>G30</f>
        <v>122597.13059999999</v>
      </c>
      <c r="H6" s="52">
        <f>H30</f>
        <v>281844.90009999985</v>
      </c>
    </row>
    <row r="7" spans="1:8" s="24" customFormat="1">
      <c r="A7" s="99" t="s">
        <v>2</v>
      </c>
      <c r="B7" s="100" t="s">
        <v>9</v>
      </c>
      <c r="C7" s="101"/>
      <c r="D7" s="253"/>
      <c r="E7" s="253"/>
      <c r="F7" s="253"/>
      <c r="G7" s="253"/>
      <c r="H7" s="254"/>
    </row>
    <row r="8" spans="1:8" ht="26.25">
      <c r="A8" s="102" t="s">
        <v>3</v>
      </c>
      <c r="B8" s="102" t="s">
        <v>886</v>
      </c>
      <c r="C8" s="103" t="s">
        <v>12</v>
      </c>
      <c r="D8" s="117">
        <v>6</v>
      </c>
      <c r="E8" s="132">
        <v>6</v>
      </c>
      <c r="F8" s="124">
        <v>233.85</v>
      </c>
      <c r="G8" s="136">
        <f>E8*F8</f>
        <v>1403.1</v>
      </c>
      <c r="H8" s="137">
        <f>D8*F8</f>
        <v>1403.1</v>
      </c>
    </row>
    <row r="9" spans="1:8">
      <c r="A9" s="102" t="s">
        <v>6</v>
      </c>
      <c r="B9" s="104" t="s">
        <v>887</v>
      </c>
      <c r="C9" s="105" t="s">
        <v>12</v>
      </c>
      <c r="D9" s="118">
        <v>2864.9</v>
      </c>
      <c r="E9" s="132">
        <v>1432.45</v>
      </c>
      <c r="F9" s="125">
        <v>1.43</v>
      </c>
      <c r="G9" s="136">
        <f t="shared" ref="G9:G28" si="0">E9*F9</f>
        <v>2048.4034999999999</v>
      </c>
      <c r="H9" s="137">
        <f t="shared" ref="H9:H29" si="1">D9*F9</f>
        <v>4096.8069999999998</v>
      </c>
    </row>
    <row r="10" spans="1:8" s="24" customFormat="1">
      <c r="A10" s="102" t="s">
        <v>674</v>
      </c>
      <c r="B10" s="104" t="s">
        <v>70</v>
      </c>
      <c r="C10" s="105" t="s">
        <v>12</v>
      </c>
      <c r="D10" s="118">
        <v>5</v>
      </c>
      <c r="E10" s="132">
        <v>5</v>
      </c>
      <c r="F10" s="125">
        <v>277.26</v>
      </c>
      <c r="G10" s="136">
        <f t="shared" si="0"/>
        <v>1386.3</v>
      </c>
      <c r="H10" s="137">
        <f t="shared" si="1"/>
        <v>1386.3</v>
      </c>
    </row>
    <row r="11" spans="1:8">
      <c r="A11" s="99" t="s">
        <v>8</v>
      </c>
      <c r="B11" s="100" t="s">
        <v>56</v>
      </c>
      <c r="C11" s="101"/>
      <c r="D11" s="116"/>
      <c r="E11" s="133"/>
      <c r="F11" s="116"/>
      <c r="G11" s="116"/>
      <c r="H11" s="116"/>
    </row>
    <row r="12" spans="1:8">
      <c r="A12" s="102" t="s">
        <v>10</v>
      </c>
      <c r="B12" s="102" t="s">
        <v>4</v>
      </c>
      <c r="C12" s="103" t="s">
        <v>5</v>
      </c>
      <c r="D12" s="117">
        <v>16</v>
      </c>
      <c r="E12" s="132">
        <v>8</v>
      </c>
      <c r="F12" s="124">
        <v>89.85</v>
      </c>
      <c r="G12" s="136">
        <f t="shared" si="0"/>
        <v>718.8</v>
      </c>
      <c r="H12" s="137">
        <f t="shared" si="1"/>
        <v>1437.6</v>
      </c>
    </row>
    <row r="13" spans="1:8">
      <c r="A13" s="102" t="s">
        <v>13</v>
      </c>
      <c r="B13" s="106" t="s">
        <v>7</v>
      </c>
      <c r="C13" s="107" t="s">
        <v>5</v>
      </c>
      <c r="D13" s="119">
        <v>60</v>
      </c>
      <c r="E13" s="132">
        <v>30</v>
      </c>
      <c r="F13" s="126">
        <v>24.54</v>
      </c>
      <c r="G13" s="136">
        <f t="shared" si="0"/>
        <v>736.19999999999993</v>
      </c>
      <c r="H13" s="137">
        <f t="shared" si="1"/>
        <v>1472.3999999999999</v>
      </c>
    </row>
    <row r="14" spans="1:8" s="4" customFormat="1">
      <c r="A14" s="99" t="s">
        <v>24</v>
      </c>
      <c r="B14" s="100" t="s">
        <v>25</v>
      </c>
      <c r="C14" s="101"/>
      <c r="D14" s="116"/>
      <c r="E14" s="133"/>
      <c r="F14" s="116"/>
      <c r="G14" s="116"/>
      <c r="H14" s="116"/>
    </row>
    <row r="15" spans="1:8" s="4" customFormat="1">
      <c r="A15" s="108" t="s">
        <v>26</v>
      </c>
      <c r="B15" s="109" t="s">
        <v>888</v>
      </c>
      <c r="C15" s="110"/>
      <c r="D15" s="120"/>
      <c r="E15" s="134"/>
      <c r="F15" s="120"/>
      <c r="G15" s="120"/>
      <c r="H15" s="120"/>
    </row>
    <row r="16" spans="1:8" s="24" customFormat="1" ht="26.25">
      <c r="A16" s="102" t="s">
        <v>307</v>
      </c>
      <c r="B16" s="102" t="s">
        <v>889</v>
      </c>
      <c r="C16" s="103" t="s">
        <v>12</v>
      </c>
      <c r="D16" s="121">
        <v>2864.9</v>
      </c>
      <c r="E16" s="132">
        <v>1432.45</v>
      </c>
      <c r="F16" s="124">
        <v>0.11</v>
      </c>
      <c r="G16" s="136">
        <f t="shared" si="0"/>
        <v>157.56950000000001</v>
      </c>
      <c r="H16" s="137">
        <f t="shared" si="1"/>
        <v>315.13900000000001</v>
      </c>
    </row>
    <row r="17" spans="1:8" ht="39">
      <c r="A17" s="111" t="s">
        <v>309</v>
      </c>
      <c r="B17" s="111" t="s">
        <v>308</v>
      </c>
      <c r="C17" s="107" t="s">
        <v>12</v>
      </c>
      <c r="D17" s="122">
        <v>2338.85</v>
      </c>
      <c r="E17" s="132">
        <v>1169.42</v>
      </c>
      <c r="F17" s="126">
        <v>84.61</v>
      </c>
      <c r="G17" s="136">
        <f t="shared" si="0"/>
        <v>98944.626199999999</v>
      </c>
      <c r="H17" s="137">
        <f t="shared" si="1"/>
        <v>197890.09849999999</v>
      </c>
    </row>
    <row r="18" spans="1:8" s="5" customFormat="1" ht="26.25">
      <c r="A18" s="111" t="s">
        <v>310</v>
      </c>
      <c r="B18" s="111" t="s">
        <v>286</v>
      </c>
      <c r="C18" s="112" t="s">
        <v>15</v>
      </c>
      <c r="D18" s="122">
        <v>1093.24</v>
      </c>
      <c r="E18" s="132">
        <v>546.62</v>
      </c>
      <c r="F18" s="126">
        <v>31.47</v>
      </c>
      <c r="G18" s="136">
        <f t="shared" si="0"/>
        <v>17202.131399999998</v>
      </c>
      <c r="H18" s="137">
        <f t="shared" si="1"/>
        <v>34404.262799999997</v>
      </c>
    </row>
    <row r="19" spans="1:8" s="24" customFormat="1" ht="39">
      <c r="A19" s="104" t="s">
        <v>312</v>
      </c>
      <c r="B19" s="104" t="s">
        <v>890</v>
      </c>
      <c r="C19" s="113" t="s">
        <v>20</v>
      </c>
      <c r="D19" s="123">
        <v>26.3</v>
      </c>
      <c r="E19" s="130"/>
      <c r="F19" s="127">
        <v>524.04</v>
      </c>
      <c r="G19" s="136">
        <f t="shared" si="0"/>
        <v>0</v>
      </c>
      <c r="H19" s="137">
        <f t="shared" si="1"/>
        <v>13782.251999999999</v>
      </c>
    </row>
    <row r="20" spans="1:8" ht="26.25">
      <c r="A20" s="102" t="s">
        <v>891</v>
      </c>
      <c r="B20" s="102" t="s">
        <v>892</v>
      </c>
      <c r="C20" s="103" t="s">
        <v>20</v>
      </c>
      <c r="D20" s="121">
        <v>78.900000000000006</v>
      </c>
      <c r="E20" s="131"/>
      <c r="F20" s="124">
        <v>61.86</v>
      </c>
      <c r="G20" s="136">
        <f t="shared" si="0"/>
        <v>0</v>
      </c>
      <c r="H20" s="137">
        <f t="shared" si="1"/>
        <v>4880.7539999999999</v>
      </c>
    </row>
    <row r="21" spans="1:8" s="24" customFormat="1" ht="39">
      <c r="A21" s="111" t="s">
        <v>893</v>
      </c>
      <c r="B21" s="111" t="s">
        <v>894</v>
      </c>
      <c r="C21" s="107" t="s">
        <v>12</v>
      </c>
      <c r="D21" s="122">
        <v>90.86</v>
      </c>
      <c r="E21" s="132"/>
      <c r="F21" s="126">
        <v>69.16</v>
      </c>
      <c r="G21" s="136">
        <f t="shared" si="0"/>
        <v>0</v>
      </c>
      <c r="H21" s="137">
        <f t="shared" si="1"/>
        <v>6283.8775999999998</v>
      </c>
    </row>
    <row r="22" spans="1:8" ht="39">
      <c r="A22" s="111" t="s">
        <v>895</v>
      </c>
      <c r="B22" s="111" t="s">
        <v>406</v>
      </c>
      <c r="C22" s="112" t="s">
        <v>23</v>
      </c>
      <c r="D22" s="122">
        <v>6</v>
      </c>
      <c r="E22" s="132"/>
      <c r="F22" s="126">
        <v>432.08</v>
      </c>
      <c r="G22" s="136">
        <f t="shared" si="0"/>
        <v>0</v>
      </c>
      <c r="H22" s="137">
        <f t="shared" si="1"/>
        <v>2592.48</v>
      </c>
    </row>
    <row r="23" spans="1:8" ht="26.25">
      <c r="A23" s="104" t="s">
        <v>896</v>
      </c>
      <c r="B23" s="104" t="s">
        <v>897</v>
      </c>
      <c r="C23" s="113" t="s">
        <v>15</v>
      </c>
      <c r="D23" s="123">
        <v>1093.24</v>
      </c>
      <c r="E23" s="128"/>
      <c r="F23" s="127">
        <v>1.48</v>
      </c>
      <c r="G23" s="136">
        <f t="shared" si="0"/>
        <v>0</v>
      </c>
      <c r="H23" s="137">
        <f t="shared" si="1"/>
        <v>1617.9952000000001</v>
      </c>
    </row>
    <row r="24" spans="1:8">
      <c r="A24" s="99" t="s">
        <v>30</v>
      </c>
      <c r="B24" s="100" t="s">
        <v>35</v>
      </c>
      <c r="C24" s="101"/>
      <c r="D24" s="116"/>
      <c r="E24" s="116"/>
      <c r="F24" s="116"/>
      <c r="G24" s="116"/>
      <c r="H24" s="116"/>
    </row>
    <row r="25" spans="1:8">
      <c r="A25" s="114" t="s">
        <v>32</v>
      </c>
      <c r="B25" s="102" t="s">
        <v>348</v>
      </c>
      <c r="C25" s="103" t="s">
        <v>81</v>
      </c>
      <c r="D25" s="117">
        <v>2338.85</v>
      </c>
      <c r="E25" s="128"/>
      <c r="F25" s="124">
        <v>0.44</v>
      </c>
      <c r="G25" s="136">
        <f t="shared" si="0"/>
        <v>0</v>
      </c>
      <c r="H25" s="137">
        <f t="shared" si="1"/>
        <v>1029.0940000000001</v>
      </c>
    </row>
    <row r="26" spans="1:8">
      <c r="A26" s="115" t="s">
        <v>284</v>
      </c>
      <c r="B26" s="104" t="s">
        <v>39</v>
      </c>
      <c r="C26" s="105" t="s">
        <v>23</v>
      </c>
      <c r="D26" s="118">
        <v>1</v>
      </c>
      <c r="E26" s="128"/>
      <c r="F26" s="125">
        <v>2234.12</v>
      </c>
      <c r="G26" s="136">
        <f t="shared" si="0"/>
        <v>0</v>
      </c>
      <c r="H26" s="137">
        <f t="shared" si="1"/>
        <v>2234.12</v>
      </c>
    </row>
    <row r="27" spans="1:8" ht="39">
      <c r="A27" s="114" t="s">
        <v>647</v>
      </c>
      <c r="B27" s="102" t="s">
        <v>898</v>
      </c>
      <c r="C27" s="103" t="s">
        <v>23</v>
      </c>
      <c r="D27" s="117">
        <v>2</v>
      </c>
      <c r="E27" s="128"/>
      <c r="F27" s="124">
        <v>615.4</v>
      </c>
      <c r="G27" s="136">
        <f t="shared" si="0"/>
        <v>0</v>
      </c>
      <c r="H27" s="137">
        <f t="shared" si="1"/>
        <v>1230.8</v>
      </c>
    </row>
    <row r="28" spans="1:8" ht="39">
      <c r="A28" s="115" t="s">
        <v>899</v>
      </c>
      <c r="B28" s="104" t="s">
        <v>900</v>
      </c>
      <c r="C28" s="105" t="s">
        <v>23</v>
      </c>
      <c r="D28" s="118">
        <v>8</v>
      </c>
      <c r="E28" s="128"/>
      <c r="F28" s="125">
        <v>523.09</v>
      </c>
      <c r="G28" s="136">
        <f t="shared" si="0"/>
        <v>0</v>
      </c>
      <c r="H28" s="137">
        <f t="shared" si="1"/>
        <v>4184.72</v>
      </c>
    </row>
    <row r="29" spans="1:8" ht="26.25">
      <c r="A29" s="115" t="s">
        <v>901</v>
      </c>
      <c r="B29" s="104" t="s">
        <v>902</v>
      </c>
      <c r="C29" s="105" t="s">
        <v>23</v>
      </c>
      <c r="D29" s="118">
        <v>2</v>
      </c>
      <c r="E29" s="128"/>
      <c r="F29" s="125">
        <v>801.55</v>
      </c>
      <c r="G29" s="136">
        <f>E29*F29</f>
        <v>0</v>
      </c>
      <c r="H29" s="137">
        <f t="shared" si="1"/>
        <v>1603.1</v>
      </c>
    </row>
    <row r="30" spans="1:8">
      <c r="A30" s="7"/>
      <c r="B30" s="8" t="s">
        <v>248</v>
      </c>
      <c r="C30" s="16"/>
      <c r="D30" s="227" t="s">
        <v>903</v>
      </c>
      <c r="E30" s="228"/>
      <c r="F30" s="135">
        <f>G30/H30</f>
        <v>0.4349808371785403</v>
      </c>
      <c r="G30" s="53">
        <f>SUM(G8:G29)</f>
        <v>122597.13059999999</v>
      </c>
      <c r="H30" s="53">
        <f>SUM(H8:H29)</f>
        <v>281844.90009999985</v>
      </c>
    </row>
    <row r="37" spans="6:7">
      <c r="F37" s="6"/>
      <c r="G37" s="6"/>
    </row>
    <row r="42" spans="6:7">
      <c r="F42" s="6"/>
      <c r="G42" s="6"/>
    </row>
    <row r="44" spans="6:7">
      <c r="F44" s="6"/>
      <c r="G44" s="6"/>
    </row>
  </sheetData>
  <mergeCells count="16">
    <mergeCell ref="D7:H7"/>
    <mergeCell ref="D30:E30"/>
    <mergeCell ref="F4:F5"/>
    <mergeCell ref="G4:G5"/>
    <mergeCell ref="H4:H5"/>
    <mergeCell ref="A6:F6"/>
    <mergeCell ref="A4:A5"/>
    <mergeCell ref="B4:B5"/>
    <mergeCell ref="C4:C5"/>
    <mergeCell ref="D4:D5"/>
    <mergeCell ref="E4:E5"/>
    <mergeCell ref="A1:B2"/>
    <mergeCell ref="C1:F1"/>
    <mergeCell ref="G1:H3"/>
    <mergeCell ref="C2:F3"/>
    <mergeCell ref="A3:B3"/>
  </mergeCells>
  <conditionalFormatting sqref="D8:D10">
    <cfRule type="cellIs" dxfId="57" priority="7" operator="lessThan">
      <formula>0</formula>
    </cfRule>
    <cfRule type="cellIs" dxfId="56" priority="8" operator="lessThan">
      <formula>0</formula>
    </cfRule>
  </conditionalFormatting>
  <conditionalFormatting sqref="D12:D13">
    <cfRule type="cellIs" dxfId="55" priority="5" operator="lessThan">
      <formula>0</formula>
    </cfRule>
    <cfRule type="cellIs" dxfId="54" priority="6" operator="lessThan">
      <formula>0</formula>
    </cfRule>
  </conditionalFormatting>
  <conditionalFormatting sqref="D16:D23">
    <cfRule type="cellIs" dxfId="53" priority="9" operator="lessThan">
      <formula>0</formula>
    </cfRule>
    <cfRule type="cellIs" dxfId="52" priority="10" operator="lessThan">
      <formula>0</formula>
    </cfRule>
  </conditionalFormatting>
  <conditionalFormatting sqref="D25:D29">
    <cfRule type="cellIs" dxfId="51" priority="3" operator="lessThan">
      <formula>0</formula>
    </cfRule>
    <cfRule type="cellIs" dxfId="50" priority="4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scale="74" orientation="landscape" horizontalDpi="360" verticalDpi="360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view="pageBreakPreview" topLeftCell="A19" zoomScaleNormal="100" zoomScaleSheetLayoutView="100" workbookViewId="0">
      <selection activeCell="H25" sqref="H25"/>
    </sheetView>
  </sheetViews>
  <sheetFormatPr defaultColWidth="9.140625" defaultRowHeight="15"/>
  <cols>
    <col min="1" max="1" width="9.5703125" style="9" customWidth="1"/>
    <col min="2" max="2" width="55.7109375" style="10" customWidth="1"/>
    <col min="3" max="3" width="8" style="18" customWidth="1"/>
    <col min="4" max="5" width="12.5703125" style="19" customWidth="1"/>
    <col min="6" max="6" width="12.28515625" style="50" bestFit="1" customWidth="1"/>
    <col min="7" max="7" width="17.85546875" style="50" bestFit="1" customWidth="1"/>
    <col min="8" max="8" width="19.28515625" style="50" bestFit="1" customWidth="1"/>
  </cols>
  <sheetData>
    <row r="1" spans="1:8" ht="12.75" customHeight="1" thickBot="1">
      <c r="A1" s="206" t="s">
        <v>51</v>
      </c>
      <c r="B1" s="207"/>
      <c r="C1" s="210" t="s">
        <v>606</v>
      </c>
      <c r="D1" s="211"/>
      <c r="E1" s="211"/>
      <c r="F1" s="212"/>
      <c r="G1" s="213" t="s">
        <v>619</v>
      </c>
      <c r="H1" s="214"/>
    </row>
    <row r="2" spans="1:8" ht="20.25" customHeight="1" thickBot="1">
      <c r="A2" s="208"/>
      <c r="B2" s="209"/>
      <c r="C2" s="219" t="s">
        <v>301</v>
      </c>
      <c r="D2" s="220"/>
      <c r="E2" s="220"/>
      <c r="F2" s="221"/>
      <c r="G2" s="215"/>
      <c r="H2" s="216"/>
    </row>
    <row r="3" spans="1:8" ht="22.5" customHeight="1" thickBot="1">
      <c r="A3" s="225" t="s">
        <v>605</v>
      </c>
      <c r="B3" s="226"/>
      <c r="C3" s="222"/>
      <c r="D3" s="223"/>
      <c r="E3" s="223"/>
      <c r="F3" s="224"/>
      <c r="G3" s="217"/>
      <c r="H3" s="218"/>
    </row>
    <row r="4" spans="1:8" ht="12.75" customHeight="1">
      <c r="A4" s="235" t="s">
        <v>0</v>
      </c>
      <c r="B4" s="237" t="s">
        <v>42</v>
      </c>
      <c r="C4" s="239" t="s">
        <v>1</v>
      </c>
      <c r="D4" s="241" t="s">
        <v>47</v>
      </c>
      <c r="E4" s="241" t="s">
        <v>48</v>
      </c>
      <c r="F4" s="229" t="s">
        <v>43</v>
      </c>
      <c r="G4" s="231" t="s">
        <v>50</v>
      </c>
      <c r="H4" s="231" t="s">
        <v>49</v>
      </c>
    </row>
    <row r="5" spans="1:8">
      <c r="A5" s="236"/>
      <c r="B5" s="238"/>
      <c r="C5" s="240"/>
      <c r="D5" s="242"/>
      <c r="E5" s="242"/>
      <c r="F5" s="230"/>
      <c r="G5" s="232"/>
      <c r="H5" s="232"/>
    </row>
    <row r="6" spans="1:8">
      <c r="A6" s="246"/>
      <c r="B6" s="244"/>
      <c r="C6" s="244"/>
      <c r="D6" s="244"/>
      <c r="E6" s="244"/>
      <c r="F6" s="245"/>
      <c r="G6" s="52">
        <f>G25</f>
        <v>1691177.17</v>
      </c>
      <c r="H6" s="52">
        <f>H25</f>
        <v>1691177.17</v>
      </c>
    </row>
    <row r="7" spans="1:8" s="24" customFormat="1">
      <c r="A7" s="257" t="s">
        <v>966</v>
      </c>
      <c r="B7" s="258"/>
      <c r="C7" s="258"/>
      <c r="D7" s="258"/>
      <c r="E7" s="258"/>
      <c r="F7" s="258"/>
      <c r="G7" s="258"/>
      <c r="H7" s="259"/>
    </row>
    <row r="8" spans="1:8">
      <c r="A8" s="260"/>
      <c r="B8" s="261"/>
      <c r="C8" s="261"/>
      <c r="D8" s="261"/>
      <c r="E8" s="261"/>
      <c r="F8" s="261"/>
      <c r="G8" s="261"/>
      <c r="H8" s="262"/>
    </row>
    <row r="9" spans="1:8">
      <c r="A9" s="260"/>
      <c r="B9" s="261"/>
      <c r="C9" s="261"/>
      <c r="D9" s="261"/>
      <c r="E9" s="261"/>
      <c r="F9" s="261"/>
      <c r="G9" s="261"/>
      <c r="H9" s="262"/>
    </row>
    <row r="10" spans="1:8" s="24" customFormat="1">
      <c r="A10" s="260"/>
      <c r="B10" s="261"/>
      <c r="C10" s="261"/>
      <c r="D10" s="261"/>
      <c r="E10" s="261"/>
      <c r="F10" s="261"/>
      <c r="G10" s="261"/>
      <c r="H10" s="262"/>
    </row>
    <row r="11" spans="1:8">
      <c r="A11" s="260"/>
      <c r="B11" s="261"/>
      <c r="C11" s="261"/>
      <c r="D11" s="261"/>
      <c r="E11" s="261"/>
      <c r="F11" s="261"/>
      <c r="G11" s="261"/>
      <c r="H11" s="262"/>
    </row>
    <row r="12" spans="1:8">
      <c r="A12" s="260"/>
      <c r="B12" s="261"/>
      <c r="C12" s="261"/>
      <c r="D12" s="261"/>
      <c r="E12" s="261"/>
      <c r="F12" s="261"/>
      <c r="G12" s="261"/>
      <c r="H12" s="262"/>
    </row>
    <row r="13" spans="1:8">
      <c r="A13" s="260"/>
      <c r="B13" s="261"/>
      <c r="C13" s="261"/>
      <c r="D13" s="261"/>
      <c r="E13" s="261"/>
      <c r="F13" s="261"/>
      <c r="G13" s="261"/>
      <c r="H13" s="262"/>
    </row>
    <row r="14" spans="1:8" s="4" customFormat="1">
      <c r="A14" s="260"/>
      <c r="B14" s="261"/>
      <c r="C14" s="261"/>
      <c r="D14" s="261"/>
      <c r="E14" s="261"/>
      <c r="F14" s="261"/>
      <c r="G14" s="261"/>
      <c r="H14" s="262"/>
    </row>
    <row r="15" spans="1:8" s="4" customFormat="1">
      <c r="A15" s="260"/>
      <c r="B15" s="261"/>
      <c r="C15" s="261"/>
      <c r="D15" s="261"/>
      <c r="E15" s="261"/>
      <c r="F15" s="261"/>
      <c r="G15" s="261"/>
      <c r="H15" s="262"/>
    </row>
    <row r="16" spans="1:8" s="24" customFormat="1">
      <c r="A16" s="260"/>
      <c r="B16" s="261"/>
      <c r="C16" s="261"/>
      <c r="D16" s="261"/>
      <c r="E16" s="261"/>
      <c r="F16" s="261"/>
      <c r="G16" s="261"/>
      <c r="H16" s="262"/>
    </row>
    <row r="17" spans="1:8">
      <c r="A17" s="260"/>
      <c r="B17" s="261"/>
      <c r="C17" s="261"/>
      <c r="D17" s="261"/>
      <c r="E17" s="261"/>
      <c r="F17" s="261"/>
      <c r="G17" s="261"/>
      <c r="H17" s="262"/>
    </row>
    <row r="18" spans="1:8" s="5" customFormat="1">
      <c r="A18" s="260"/>
      <c r="B18" s="261"/>
      <c r="C18" s="261"/>
      <c r="D18" s="261"/>
      <c r="E18" s="261"/>
      <c r="F18" s="261"/>
      <c r="G18" s="261"/>
      <c r="H18" s="262"/>
    </row>
    <row r="19" spans="1:8" s="24" customFormat="1">
      <c r="A19" s="260"/>
      <c r="B19" s="261"/>
      <c r="C19" s="261"/>
      <c r="D19" s="261"/>
      <c r="E19" s="261"/>
      <c r="F19" s="261"/>
      <c r="G19" s="261"/>
      <c r="H19" s="262"/>
    </row>
    <row r="20" spans="1:8">
      <c r="A20" s="260"/>
      <c r="B20" s="261"/>
      <c r="C20" s="261"/>
      <c r="D20" s="261"/>
      <c r="E20" s="261"/>
      <c r="F20" s="261"/>
      <c r="G20" s="261"/>
      <c r="H20" s="262"/>
    </row>
    <row r="21" spans="1:8" s="24" customFormat="1">
      <c r="A21" s="260"/>
      <c r="B21" s="261"/>
      <c r="C21" s="261"/>
      <c r="D21" s="261"/>
      <c r="E21" s="261"/>
      <c r="F21" s="261"/>
      <c r="G21" s="261"/>
      <c r="H21" s="262"/>
    </row>
    <row r="22" spans="1:8">
      <c r="A22" s="260"/>
      <c r="B22" s="261"/>
      <c r="C22" s="261"/>
      <c r="D22" s="261"/>
      <c r="E22" s="261"/>
      <c r="F22" s="261"/>
      <c r="G22" s="261"/>
      <c r="H22" s="262"/>
    </row>
    <row r="23" spans="1:8">
      <c r="A23" s="260"/>
      <c r="B23" s="261"/>
      <c r="C23" s="261"/>
      <c r="D23" s="261"/>
      <c r="E23" s="261"/>
      <c r="F23" s="261"/>
      <c r="G23" s="261"/>
      <c r="H23" s="262"/>
    </row>
    <row r="24" spans="1:8">
      <c r="A24" s="263"/>
      <c r="B24" s="264"/>
      <c r="C24" s="264"/>
      <c r="D24" s="264"/>
      <c r="E24" s="264"/>
      <c r="F24" s="264"/>
      <c r="G24" s="264"/>
      <c r="H24" s="265"/>
    </row>
    <row r="25" spans="1:8">
      <c r="A25" s="204"/>
      <c r="B25" s="8" t="s">
        <v>248</v>
      </c>
      <c r="C25" s="16"/>
      <c r="D25" s="227" t="s">
        <v>903</v>
      </c>
      <c r="E25" s="228"/>
      <c r="F25" s="135">
        <f>G25/H25</f>
        <v>1</v>
      </c>
      <c r="G25" s="53">
        <v>1691177.17</v>
      </c>
      <c r="H25" s="53">
        <v>1691177.17</v>
      </c>
    </row>
    <row r="37" spans="6:7">
      <c r="F37" s="6"/>
      <c r="G37" s="6"/>
    </row>
    <row r="42" spans="6:7">
      <c r="F42" s="6"/>
      <c r="G42" s="6"/>
    </row>
    <row r="44" spans="6:7">
      <c r="F44" s="6"/>
      <c r="G44" s="6"/>
    </row>
  </sheetData>
  <mergeCells count="16">
    <mergeCell ref="D25:E25"/>
    <mergeCell ref="A7:H24"/>
    <mergeCell ref="F4:F5"/>
    <mergeCell ref="G4:G5"/>
    <mergeCell ref="H4:H5"/>
    <mergeCell ref="A6:F6"/>
    <mergeCell ref="A4:A5"/>
    <mergeCell ref="B4:B5"/>
    <mergeCell ref="C4:C5"/>
    <mergeCell ref="D4:D5"/>
    <mergeCell ref="E4:E5"/>
    <mergeCell ref="A1:B2"/>
    <mergeCell ref="C1:F1"/>
    <mergeCell ref="G1:H3"/>
    <mergeCell ref="C2:F3"/>
    <mergeCell ref="A3:B3"/>
  </mergeCells>
  <pageMargins left="0.511811024" right="0.511811024" top="0.78740157499999996" bottom="0.78740157499999996" header="0.31496062000000002" footer="0.31496062000000002"/>
  <pageSetup paperSize="9" scale="91" orientation="landscape" horizontalDpi="360" verticalDpi="36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4</vt:i4>
      </vt:variant>
    </vt:vector>
  </HeadingPairs>
  <TitlesOfParts>
    <vt:vector size="18" baseType="lpstr">
      <vt:lpstr>ACADEMIA</vt:lpstr>
      <vt:lpstr>PAVIMENTAÇÃO 2021</vt:lpstr>
      <vt:lpstr>PRAÇAS</vt:lpstr>
      <vt:lpstr>REDE DE ÁGUA</vt:lpstr>
      <vt:lpstr>PONTOS DE ÔNIBUS</vt:lpstr>
      <vt:lpstr>REFORMA DE UBS</vt:lpstr>
      <vt:lpstr>JACKSON</vt:lpstr>
      <vt:lpstr>PAV ARRODEADOR</vt:lpstr>
      <vt:lpstr>ESCOLAS</vt:lpstr>
      <vt:lpstr>PAV MONTE CARLO</vt:lpstr>
      <vt:lpstr>SALAS DE AULA</vt:lpstr>
      <vt:lpstr>6 CASAS</vt:lpstr>
      <vt:lpstr>CASAS FUNASA</vt:lpstr>
      <vt:lpstr>PONTE</vt:lpstr>
      <vt:lpstr>'6 CASAS'!Area_de_impressao</vt:lpstr>
      <vt:lpstr>ACADEMIA!Area_de_impressao</vt:lpstr>
      <vt:lpstr>PONTE!Area_de_impressao</vt:lpstr>
      <vt:lpstr>'REFORMA DE UBS'!Area_de_impressao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Artur Campos</cp:lastModifiedBy>
  <cp:lastPrinted>2024-03-21T00:12:25Z</cp:lastPrinted>
  <dcterms:created xsi:type="dcterms:W3CDTF">2023-03-29T22:30:29Z</dcterms:created>
  <dcterms:modified xsi:type="dcterms:W3CDTF">2024-03-25T11:06:38Z</dcterms:modified>
</cp:coreProperties>
</file>